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showInkAnnotation="0" codeName="ThisWorkbook" defaultThemeVersion="166925"/>
  <mc:AlternateContent xmlns:mc="http://schemas.openxmlformats.org/markup-compatibility/2006">
    <mc:Choice Requires="x15">
      <x15ac:absPath xmlns:x15ac="http://schemas.microsoft.com/office/spreadsheetml/2010/11/ac" url="C:\Users\SBrown\Desktop\"/>
    </mc:Choice>
  </mc:AlternateContent>
  <xr:revisionPtr revIDLastSave="0" documentId="13_ncr:1_{898C7AFE-ADFE-4839-A263-7BD48D80DADB}" xr6:coauthVersionLast="47" xr6:coauthVersionMax="47" xr10:uidLastSave="{00000000-0000-0000-0000-000000000000}"/>
  <bookViews>
    <workbookView xWindow="-108" yWindow="-108" windowWidth="23256" windowHeight="12576" xr2:uid="{1575A3C8-DA11-42BF-9D68-E5EF77CF56A5}"/>
  </bookViews>
  <sheets>
    <sheet name="Introduction" sheetId="12" r:id="rId1"/>
    <sheet name="Fundamentals" sheetId="7" r:id="rId2"/>
    <sheet name="Culture" sheetId="9" r:id="rId3"/>
    <sheet name="Customer" sheetId="11" r:id="rId4"/>
    <sheet name="Allyship" sheetId="10" r:id="rId5"/>
    <sheet name="Benchmark Report" sheetId="2" r:id="rId6"/>
    <sheet name="Options" sheetId="8"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8" i="2" l="1" a="1"/>
  <c r="F78" i="2" s="1"/>
  <c r="F74" i="2" a="1"/>
  <c r="F74" i="2" s="1"/>
  <c r="F70" i="2" a="1"/>
  <c r="F70" i="2" s="1"/>
  <c r="F67" i="2" a="1"/>
  <c r="F67" i="2" s="1"/>
  <c r="F64" i="2" a="1"/>
  <c r="F64" i="2" s="1"/>
  <c r="B78" i="2"/>
  <c r="B77" i="2"/>
  <c r="F76" i="2" l="1" a="1"/>
  <c r="F76" i="2" s="1"/>
  <c r="B76" i="2"/>
  <c r="B75" i="2"/>
  <c r="B74" i="2"/>
  <c r="B73" i="2"/>
  <c r="B70" i="2"/>
  <c r="B69" i="2"/>
  <c r="B64" i="2"/>
  <c r="B63" i="2"/>
  <c r="F56" i="2" a="1"/>
  <c r="F56" i="2" s="1"/>
  <c r="F62" i="2" a="1"/>
  <c r="F62" i="2" s="1"/>
  <c r="B62" i="2"/>
  <c r="B61" i="2"/>
  <c r="F60" i="2" a="1"/>
  <c r="F60" i="2" s="1"/>
  <c r="B60" i="2"/>
  <c r="B59" i="2"/>
  <c r="F58" i="2" a="1"/>
  <c r="F58" i="2" s="1"/>
  <c r="B58" i="2"/>
  <c r="B57" i="2"/>
  <c r="B56" i="2"/>
  <c r="B55" i="2"/>
  <c r="F40" i="2" a="1"/>
  <c r="F40" i="2" s="1"/>
  <c r="B40" i="2"/>
  <c r="B39" i="2"/>
  <c r="F42" i="2" a="1"/>
  <c r="F42" i="2" s="1"/>
  <c r="B42" i="2"/>
  <c r="B41" i="2"/>
  <c r="F38" i="2" a="1"/>
  <c r="F38" i="2" s="1"/>
  <c r="F36" i="2" a="1"/>
  <c r="F36" i="2" s="1"/>
  <c r="F34" i="2" a="1"/>
  <c r="F34" i="2" s="1"/>
  <c r="B34" i="2"/>
  <c r="B33" i="2"/>
  <c r="F72" i="2" a="1"/>
  <c r="F72" i="2" s="1"/>
  <c r="F54" i="2" a="1"/>
  <c r="F54" i="2" s="1"/>
  <c r="F52" i="2" a="1"/>
  <c r="F52" i="2" s="1"/>
  <c r="F50" i="2" a="1"/>
  <c r="F50" i="2" s="1"/>
  <c r="F48" i="2" a="1"/>
  <c r="F48" i="2" s="1"/>
  <c r="F46" i="2" a="1"/>
  <c r="F46" i="2" s="1"/>
  <c r="F44" i="2" a="1"/>
  <c r="F44" i="2" s="1"/>
  <c r="F32" i="2" a="1"/>
  <c r="F32" i="2" s="1"/>
  <c r="F30" i="2" a="1"/>
  <c r="F30" i="2" s="1"/>
  <c r="F28" i="2" a="1"/>
  <c r="F28" i="2" s="1"/>
  <c r="F25" i="2" a="1"/>
  <c r="F25" i="2" s="1"/>
  <c r="F22" i="2" a="1"/>
  <c r="F22" i="2" s="1"/>
  <c r="F19" i="2" a="1"/>
  <c r="F19" i="2" s="1"/>
  <c r="L44" i="7"/>
  <c r="N44" i="7" s="1"/>
  <c r="M25" i="11"/>
  <c r="M19" i="10"/>
  <c r="M27" i="9"/>
  <c r="M48" i="7"/>
  <c r="L23" i="11" l="1"/>
  <c r="N23" i="11" s="1"/>
  <c r="L21" i="11"/>
  <c r="N21" i="11" s="1"/>
  <c r="L19" i="11"/>
  <c r="N19" i="11" s="1"/>
  <c r="L17" i="11"/>
  <c r="N17" i="11" s="1"/>
  <c r="L15" i="11"/>
  <c r="N15" i="11" s="1"/>
  <c r="L13" i="11"/>
  <c r="N13" i="11" s="1"/>
  <c r="L11" i="11"/>
  <c r="N11" i="11" s="1"/>
  <c r="L9" i="11"/>
  <c r="L4" i="11"/>
  <c r="N4" i="11" s="1"/>
  <c r="L17" i="10"/>
  <c r="N17" i="10" s="1"/>
  <c r="L15" i="10"/>
  <c r="N15" i="10" s="1"/>
  <c r="L13" i="10"/>
  <c r="L11" i="10"/>
  <c r="N11" i="10" s="1"/>
  <c r="L9" i="10"/>
  <c r="N9" i="10" s="1"/>
  <c r="L7" i="10"/>
  <c r="N7" i="10" s="1"/>
  <c r="L4" i="10"/>
  <c r="L25" i="9"/>
  <c r="N25" i="9" s="1"/>
  <c r="L22" i="9"/>
  <c r="N22" i="9" s="1"/>
  <c r="L20" i="9"/>
  <c r="N20" i="9" s="1"/>
  <c r="L18" i="9"/>
  <c r="N18" i="9" s="1"/>
  <c r="L16" i="9"/>
  <c r="N16" i="9" s="1"/>
  <c r="L14" i="9"/>
  <c r="N14" i="9" s="1"/>
  <c r="L12" i="9"/>
  <c r="L9" i="9"/>
  <c r="N9" i="9" s="1"/>
  <c r="L6" i="9"/>
  <c r="N6" i="9" s="1"/>
  <c r="L4" i="9"/>
  <c r="N4" i="9" s="1"/>
  <c r="L46" i="7"/>
  <c r="N46" i="7" s="1"/>
  <c r="L42" i="7"/>
  <c r="N42" i="7" s="1"/>
  <c r="L40" i="7"/>
  <c r="N40" i="7" s="1"/>
  <c r="L38" i="7"/>
  <c r="N38" i="7" s="1"/>
  <c r="L36" i="7"/>
  <c r="N36" i="7" s="1"/>
  <c r="L34" i="7"/>
  <c r="N34" i="7" s="1"/>
  <c r="L32" i="7"/>
  <c r="N32" i="7" s="1"/>
  <c r="L30" i="7"/>
  <c r="N30" i="7" s="1"/>
  <c r="L28" i="7"/>
  <c r="N28" i="7" s="1"/>
  <c r="L26" i="7"/>
  <c r="N26" i="7" s="1"/>
  <c r="L24" i="7"/>
  <c r="N24" i="7" s="1"/>
  <c r="L22" i="7"/>
  <c r="N22" i="7" s="1"/>
  <c r="L20" i="7"/>
  <c r="N20" i="7" s="1"/>
  <c r="L18" i="7"/>
  <c r="N18" i="7" s="1"/>
  <c r="L16" i="7"/>
  <c r="N16" i="7" s="1"/>
  <c r="L14" i="7"/>
  <c r="N14" i="7" s="1"/>
  <c r="L12" i="7"/>
  <c r="N12" i="7" s="1"/>
  <c r="L9" i="7"/>
  <c r="N9" i="7" s="1"/>
  <c r="L7" i="7"/>
  <c r="N7" i="7" s="1"/>
  <c r="L4" i="7"/>
  <c r="B27" i="2"/>
  <c r="B25" i="2"/>
  <c r="B72" i="2"/>
  <c r="B71" i="2"/>
  <c r="B19" i="2"/>
  <c r="B67" i="2"/>
  <c r="B66" i="2"/>
  <c r="B54" i="2"/>
  <c r="B53" i="2"/>
  <c r="B52" i="2"/>
  <c r="B51" i="2"/>
  <c r="B50" i="2"/>
  <c r="B49" i="2"/>
  <c r="B48" i="2"/>
  <c r="B47" i="2"/>
  <c r="B46" i="2"/>
  <c r="B45" i="2"/>
  <c r="B44" i="2"/>
  <c r="B43" i="2"/>
  <c r="B38" i="2"/>
  <c r="B37" i="2"/>
  <c r="B36" i="2"/>
  <c r="B35" i="2"/>
  <c r="B32" i="2"/>
  <c r="B31" i="2"/>
  <c r="B30" i="2"/>
  <c r="B29" i="2"/>
  <c r="B28" i="2"/>
  <c r="B24" i="2"/>
  <c r="B22" i="2"/>
  <c r="B21" i="2"/>
  <c r="B18" i="2"/>
  <c r="N4" i="10" l="1"/>
  <c r="L19" i="10"/>
  <c r="L27" i="9"/>
  <c r="N9" i="11"/>
  <c r="N25" i="11" s="1"/>
  <c r="L25" i="11"/>
  <c r="N13" i="10"/>
  <c r="N12" i="9"/>
  <c r="N27" i="9" s="1"/>
  <c r="L48" i="7"/>
  <c r="N4" i="7"/>
  <c r="N48" i="7" s="1"/>
  <c r="N19" i="10" l="1"/>
  <c r="H10" i="2" s="1"/>
  <c r="D8" i="2"/>
  <c r="F8" i="2"/>
  <c r="D6" i="2"/>
  <c r="F6" i="2"/>
  <c r="F4" i="2"/>
  <c r="D4" i="2"/>
  <c r="H6" i="2"/>
  <c r="D15" i="2"/>
  <c r="D12" i="2" s="1"/>
  <c r="H4" i="2"/>
  <c r="H8" i="2"/>
  <c r="D10" i="2" l="1"/>
  <c r="F10" i="2"/>
  <c r="F12" i="2"/>
  <c r="F13" i="2" s="1"/>
  <c r="D13" i="2"/>
  <c r="H12" i="2"/>
  <c r="H1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<sst xmlns="http://schemas.openxmlformats.org/spreadsheetml/2006/main" count="418" uniqueCount="166">
  <si>
    <t>Score</t>
  </si>
  <si>
    <t>Do you actively invite and enable candidates with disabilities to request any necessary adjustments, at every stage of the recruitment process?</t>
  </si>
  <si>
    <t>Do you routinely communicate the nature and availability of your accessible products and services to all existing and potential customers?</t>
  </si>
  <si>
    <t xml:space="preserve">Enabling dignified and equal access for customers with disabilities  </t>
  </si>
  <si>
    <t>Foundational</t>
  </si>
  <si>
    <t>Leader</t>
  </si>
  <si>
    <t>Average</t>
  </si>
  <si>
    <t>Practitioner</t>
  </si>
  <si>
    <t>Scorecard</t>
  </si>
  <si>
    <t>Fundamentals 1</t>
  </si>
  <si>
    <t>Answer</t>
  </si>
  <si>
    <t>Yes</t>
  </si>
  <si>
    <t>No</t>
  </si>
  <si>
    <t>Don't Know</t>
  </si>
  <si>
    <t>Fundamentals 2</t>
  </si>
  <si>
    <t>Fundamentals 3</t>
  </si>
  <si>
    <t>Fundamentals 4</t>
  </si>
  <si>
    <t>Fundamentals 5</t>
  </si>
  <si>
    <t xml:space="preserve">Do you have a policy which states that, unless you are legally required to do so for certain positions, you will not require candidates, including those with disabilities, to submit pre-employment medical information? </t>
  </si>
  <si>
    <t>Fundamentals 6</t>
  </si>
  <si>
    <t xml:space="preserve">Do you have evidence that your recruitment process is barrier-free and enables reasonable adjustments for candidates with disabilities at every step of the process (e.g. automated e-recruitment, assessments using Artificial Intelligence, interviews, skill tests and/or gamified assessments)? </t>
  </si>
  <si>
    <t>Fundamentals 7</t>
  </si>
  <si>
    <t>Fundamentals 8</t>
  </si>
  <si>
    <t>Fundamentals 9</t>
  </si>
  <si>
    <t>Fundamentals 10</t>
  </si>
  <si>
    <t>Fundamentals 11</t>
  </si>
  <si>
    <t>Fundamentals 12</t>
  </si>
  <si>
    <t>Do your employees with disabilities enjoy equal access with their non-disabled peers to company benefits such as bonuses, health care, insurance, well-being programmes?</t>
  </si>
  <si>
    <t>Fundamentals 13</t>
  </si>
  <si>
    <t xml:space="preserve">Do your employees with disabilities receive equal pay for work of equal value?  </t>
  </si>
  <si>
    <t>Fundamentals 14</t>
  </si>
  <si>
    <t>Fundamentals 15</t>
  </si>
  <si>
    <t xml:space="preserve">Do you ensure confidentiality of personal disability-related information, including requests for reasonable adjustments?  </t>
  </si>
  <si>
    <t>Fundamentals 16</t>
  </si>
  <si>
    <t>Fundamentals 17</t>
  </si>
  <si>
    <t>Fundamentals 18</t>
  </si>
  <si>
    <t>Fundamentals 19</t>
  </si>
  <si>
    <t>Fundamentals 20</t>
  </si>
  <si>
    <t>Fundamentals 21</t>
  </si>
  <si>
    <t>Culture 1</t>
  </si>
  <si>
    <t>Culture 2</t>
  </si>
  <si>
    <t>Culture 3</t>
  </si>
  <si>
    <t>Culture 4</t>
  </si>
  <si>
    <t>Culture 5</t>
  </si>
  <si>
    <t>Culture 6</t>
  </si>
  <si>
    <t>Culture 7</t>
  </si>
  <si>
    <t>Culture 8</t>
  </si>
  <si>
    <t>Culture 9</t>
  </si>
  <si>
    <t>Culture 10</t>
  </si>
  <si>
    <t>Do you routinely conduct awareness raising, for all managers and employees, which positions disability equality, human rights and good practice as an ethical and economic imperative, while challenging stereotypes and stigma?</t>
  </si>
  <si>
    <t>If your company regularly consults with external stakeholders, do these consultations include Organisations of Persons with Disabilities?</t>
  </si>
  <si>
    <t xml:space="preserve">Is your company collaborating with training institutions, e.g. universities and vocational training centers, that could provide candidates with disabilities for job vacancies and/or development opportunities? </t>
  </si>
  <si>
    <t>If you monitor employee engagement, do you ask colleagues to say if they have a disability when completing the survey and compare their experience and levels of engagement with their non-disabled counterparts?</t>
  </si>
  <si>
    <t>Do you monitor the number of employees who self-identify as having a disability, e.g. through anonymous staff surveys?</t>
  </si>
  <si>
    <t>Allyship 1</t>
  </si>
  <si>
    <t>Allyship 2</t>
  </si>
  <si>
    <t>Allyship 3</t>
  </si>
  <si>
    <t>Allyship 4</t>
  </si>
  <si>
    <t>Allyship 5</t>
  </si>
  <si>
    <t>Allyship 6</t>
  </si>
  <si>
    <t>Allyship 7</t>
  </si>
  <si>
    <t>Do you routinely encourage and enable persons with disabilities as entrepreneurs and freelancers to come into your supply chain?</t>
  </si>
  <si>
    <t xml:space="preserve">Do you support your suppliers to improve their disability equality and inclusion practices? </t>
  </si>
  <si>
    <t>Customer 1</t>
  </si>
  <si>
    <t>Customer 2</t>
  </si>
  <si>
    <t>Customer 3</t>
  </si>
  <si>
    <t>Customer 4</t>
  </si>
  <si>
    <t>Customer 5</t>
  </si>
  <si>
    <t>Customer 6</t>
  </si>
  <si>
    <t>Customer 7</t>
  </si>
  <si>
    <t>Does your customer service policy ensure equitable access for customers with disabilities, across digital, telephonic and retail channels?</t>
  </si>
  <si>
    <t>Do you engage directly with a wide range of customers and experts with disabilities, e.g. through Disability Employee Networks and/or Organisations of Persons with Disabilities, to ensure your products and services are inclusively designed?</t>
  </si>
  <si>
    <t>Customer 8</t>
  </si>
  <si>
    <t>Customer 9</t>
  </si>
  <si>
    <t xml:space="preserve">Are a wide range of people with disabilities positively and accurately represented in your externally facing media, advertising and marketing strategies? </t>
  </si>
  <si>
    <t xml:space="preserve">Allyship and Reporting   </t>
  </si>
  <si>
    <t xml:space="preserve">Do you routinely encourage and enable people with disabilities to apply for all advertised positions? </t>
  </si>
  <si>
    <t>Resource Link</t>
  </si>
  <si>
    <t>The Fundamentals: Respect, Fairness, Equality, Accessibility*</t>
  </si>
  <si>
    <t>Promoting a Disability Confident Best Practice Culture*</t>
  </si>
  <si>
    <t>Overall Benchmark*</t>
  </si>
  <si>
    <t>*Note - Answering "No" or "Don't Know" to the above question its not only a significant risk it also means the organisation cannot progress beyond Foundational Level in the benchmark</t>
  </si>
  <si>
    <t>Significant Risks Register:</t>
  </si>
  <si>
    <t>Base</t>
  </si>
  <si>
    <t>Weight</t>
  </si>
  <si>
    <t>Useful Tip</t>
  </si>
  <si>
    <t>Self Assessment Notes</t>
  </si>
  <si>
    <t>Do your customer satisfaction surveys capture the views and experiences of customers with disabilities as a distinct customer segment?</t>
  </si>
  <si>
    <t>`</t>
  </si>
  <si>
    <t>Every important business transformation requires a plan or strategy that spells out what has to be done in order to reach the desired end result. Enabling the corporate best practice called Disability Confidence is no different.</t>
  </si>
  <si>
    <t>Require your training providers to ensure premises, e-learning resources and tests are accessible and to adjust their teaching methods as needed for individuals.</t>
  </si>
  <si>
    <t xml:space="preserve">Do you have a policy which aims to prevent and eliminate violence and harassment, and which includes explicit reference to persons with disabilities?  </t>
  </si>
  <si>
    <t>It is important not to make assumptions and confirm explicitly that employees with disabilities do in fact enjoy equal access to benefits administered by third parties, such as insurance or health care providers.</t>
  </si>
  <si>
    <t>This senior leader would be responsible for creating any policy frameworks needed to drive this business improvement.</t>
  </si>
  <si>
    <t>Do you have procurement policies intended to ensure that all relevant goods, services and facilities are as accessible and usable as possible by persons with disabilities?</t>
  </si>
  <si>
    <t>Such networks can be very helpful, as employees with disabilities and their allies in the business learn from each other and collaborate to mutual benefit.</t>
  </si>
  <si>
    <t xml:space="preserve">Always involve people with personal experience of disability - and always ensure that awareness raising does not stand alone, but directly reinforces the direct action that drives business improvement, such as offering internships to students with disabilities.  </t>
  </si>
  <si>
    <t>Have you reached out to employ women with disabilities and/or partnered with programmes that promote their economic empowerment?</t>
  </si>
  <si>
    <t xml:space="preserve">Remember 1 in 5  women worldwide have a disability. Remind your mainstream training and recruitment partners that you are aiming for gender parity as you employ people with disabilities and develop their careers. </t>
  </si>
  <si>
    <t>Do you invest in local job market programmes which enable people with disabilities to acquire the technical and soft skills that are in demand by local employers? These programmes could be run by your own organisation or by partners.</t>
  </si>
  <si>
    <t>Do you belong to a National Business and Disability Network (NBDN)?</t>
  </si>
  <si>
    <r>
      <t>Maximise return on investment by ensuring</t>
    </r>
    <r>
      <rPr>
        <i/>
        <sz val="12"/>
        <color theme="1"/>
        <rFont val="Arial"/>
        <family val="2"/>
      </rPr>
      <t xml:space="preserve"> every </t>
    </r>
    <r>
      <rPr>
        <sz val="12"/>
        <color theme="1"/>
        <rFont val="Arial"/>
        <family val="2"/>
      </rPr>
      <t xml:space="preserve">customer is aware of your accessible products and services, and can see that you do indeed value all your customers. Remember, many customers will have a family member or close friend who has a disability, and many customers will acquire a disability in time. </t>
    </r>
  </si>
  <si>
    <t xml:space="preserve">Your marketing and advertising people need to actively involve people with disabilities as consumers, advisors and key stakeholders to ensure accurate and respectful representation that mirrors the diversity of the markets in which you operate. </t>
  </si>
  <si>
    <t xml:space="preserve">Do you have a named in-country senior business leader accountable for delivering across the business the best practice called Disability Confidence, and who will use this Self-Assessment to inform plans to address action priorities? This leader will also expedite delivery of any existing disability equality and inclusion plan or strategy. </t>
  </si>
  <si>
    <t>You drive disability-related business improvements as you would any other business priority, with clear lines of accountability, achievable deliverables and KPIs, and realistic but challenging timelines.</t>
  </si>
  <si>
    <t>We have learned that we treat people differently to treat them fairly and to enable everyone to contribute to business success. Reasonable adjustments enhance productivity and employee engagement, reduce sickness absence and make fair and equal treatment possible.</t>
  </si>
  <si>
    <t>You invite every candidate very early in the recruitment process to request any reasonable adjustments they might need in order to demonstrate their potential an equal basis.You risk losing good people, and you risk treating people unfairly, if you wait until the interview  stage to ask about adjustments.</t>
  </si>
  <si>
    <t>It is too easy to make incorrect assumptions about a candidate on the basis of a medical label, which is why it is unlawful in some jurisdictions to require candidates with disabilities to have pre-emloyment medical exams. Research shows that a person's medical history is not an accurate predictor of their future work performance. The helpful question is: 'what could we do differently which would enable you to do this job?'.</t>
  </si>
  <si>
    <t>Ask people with a wide range of disabilities to test each step of your recruitment process as 'pretend candidates' to identify barriers encountered by people with similar access needs and to test how efficiently you make reasonable adjustments for individuals. Further, ask every candidate, including those with disabilities, for feedback on their experience.</t>
  </si>
  <si>
    <t>Do you have a system that makes it easy for employees with disabilities to request the tools and flexibility that they need in order to to do their jobs?</t>
  </si>
  <si>
    <t>Ensure everyone knows how to request adjustments, set a 'speed of delivery' standard, so that adjustments arrive quickly and efficiently - and trust your colleagues. It is very rare for people to ask for adjustments they do not need. Requiring employees to medically 'prove' they have a disability before making it easier for them to do their jobs creates needless delay and ill will.</t>
  </si>
  <si>
    <t>It is helpful to routinely ask the workforce: 'What happens when colleagues ask for adjustments? How long did we take to provide these tools and flexibility?  How can we continue to improve the service?'</t>
  </si>
  <si>
    <t>Do you ensure that any training undertaken by your company or by external training providers is accessible to employees with disabilities and effectively provides reasonable adjustments as needed?</t>
  </si>
  <si>
    <t>Employers often report that even when a generic policy is intended to apply to all employees, individuals with disabilities are managed differently and/or their disability specific needs are overlooked in ways which trigger unintended risk. Explicit reference to disabled colleagues helpfully reminds everyone that these key policies do indeed also apply to disabled people, whose particular OSH needs, such as emergency egress, must be addressed.</t>
  </si>
  <si>
    <t>All too often the extent to which many people with disabilities experience violence and harassment at work goes unrecognised. Women with disabilities and people with intellectual disabilities are particularly vulnerable to such abuse.</t>
  </si>
  <si>
    <t>Responsible companies pay equal pay to persons with disabilities, even when not legally required to do so. Further, they will expect their suppliers to pay at least the nationally set minimum wage to all their employees and/or sub-contractors.</t>
  </si>
  <si>
    <t>This process always delivers better outcomes when the employer has a 'central adjustments budget' so that line managers do not pay from their own budgets. It is important that the employee and their manager collaborate to find the sensible 'adjustment solutions' that enhance productivity, well being, and employee engagement.</t>
  </si>
  <si>
    <t>Do you have a programme or process which enables provision of reasonable adjustments for employees who acquire disabilities or whose disability changes over time (i.e. a job retention or return-to-work programme)?</t>
  </si>
  <si>
    <t>Focus on the impact of a disability or health condition on someone's work, not on an unhelpful (medical) label, and aim to provide all employees with the tools and flexibility that best enable their contribution.</t>
  </si>
  <si>
    <t xml:space="preserve">Do you have a policy which ensures that your company’s use of digital technology, including internal use (e.g. intranet, office software) and external use (e.g. websites, social media) does not disadvantage or discriminate against candidates or employees with disabilities?  </t>
  </si>
  <si>
    <t>Check that essential 'e-processes' such as online recruitment are barrier-free at every stage, including but not only the website and key communication channels. Remember the importance of 'user testing'.</t>
  </si>
  <si>
    <t>Remember to ensure all your key websites are accessible, including those used by candidates, colleagues and customers. Routinely user test your sites to ensure that they remain accessible over time.</t>
  </si>
  <si>
    <t xml:space="preserve">Suppliers such as IT, Facilities Management, Property, Recruitment, Training &amp; Development, Market Research, and Communications have a direct impact on your accessibility and on how efficiently you provide adjustments for candidates, colleagues and customers. Contracts/service-level agreements need to specify the necessary performance standards. </t>
  </si>
  <si>
    <t>Do you have a nationally applicable policy which aims to go beyond mere compliance with local building codes to achieve at least the level of accessbility set by the ISO Standard 21542?</t>
  </si>
  <si>
    <t>National building codes rarely deliver the level of accessibility and usability of the built environment that benefits both business and people with disabilities. The ISO Standard will, in many countries, serve as a better guide to delivering a truly accessible and inclusive environment. It is helpful to ask people with a wide range of disabilities to routinely assess the accessibility and usability of your built environment.</t>
  </si>
  <si>
    <t>Do you have a named senior leader in-country accountable for ensuring your built environments are accessible and usable for a wide range of people with disabilities?</t>
  </si>
  <si>
    <t>Routinley invite people with disabilities to navigate their way to and through your premises and to advise you on practical improvements. Remember premises need to be barrier free for groups but ongoing usability means we also need the built environment to meet the needs of individual users; such as changing the lighting, or moving a parking bay for a colleague who becomes disabled, or rearranging a desk.</t>
  </si>
  <si>
    <t xml:space="preserve">Do you have a policy which ensures the occupational safety and health (OSH) of all employees, and which includes explicit reference to colleagues with disabilities? </t>
  </si>
  <si>
    <t>Does your company actively support, in-country, one or more Disability Employee Networks or Resource Groups?</t>
  </si>
  <si>
    <t xml:space="preserve">Do you have a named senior leader in-country accountable for ensuring that your procurement and use of digital technology (e.g. websites, mobile phones, digital tools, platforms) does not disadvantage or discriminate against candidates or employees with disabilities?  </t>
  </si>
  <si>
    <t xml:space="preserve">Do you encourage and enable everyone in the business to learn directly from persons with disabilities including from at least one of the following groups – colleagues, potential colleagues, Organisations of Persons with Disabilities, expert advisors with lived experience, customers with disabilities? </t>
  </si>
  <si>
    <t>Start by asking " what happens when...".  
What happens when you apply for work; when you need a work place adjustment; when you try to shop with us? These conversations with people with disabilities are essential if you are to deliver disability equality and the best practice we call Disability Confidence.</t>
  </si>
  <si>
    <t xml:space="preserve">Most countries have a national ‘umbrella’ Organisation of Persons with Disabilities (OPD) affiliated with the International Disability Alliance (IDA) at global level. To obtain local contact details, remember that many of your employees may well have a disability themselves and be aware of local resources and/or will have persons with disabilities in their immediate circle of family and friends. Disability NGOs and government officials may also be able to introduce you to relevant OPDs. </t>
  </si>
  <si>
    <t>Do you routinely offer development opportunities such as work experience, apprenticeships, on-the-job training, internships and mentoring to persons with disabilities?</t>
  </si>
  <si>
    <t>Bringing people with disabilities into your talent pipelines like this builds your disability confidence, as you invest in human potential.</t>
  </si>
  <si>
    <t xml:space="preserve">Consider partnering with mainstream training providers to help them also serve people wth disabilities, and bring these disabled trainees/learners into your talent pipelines as interns, mentees and apprentices, while offering practice interviews that build the confidence of both your hiring managers and these potential candidates. </t>
  </si>
  <si>
    <t>Many employers wanting to better understand their workforce, ask employees completing engagement surveys to volunteer, we stress volunteer, information in complete confidence, regarding their gender, ethnicity and other characteristics. An increasing number now also ask 'do you identify as a person who has a disability?' and then learn from how their responses compare with their non-disabled counterparts. It is essential to clearly communicate your purpose (e.g. to better understand the impact of disability on the company: to improve your disability and accessibility performance) - and then to be seen to act on what you learn.</t>
  </si>
  <si>
    <t>If you are obliged to comply with disability employment quotas, remember that the number of employees who qualify as quota protected is not an accurate measure of the numbers of disabled people you employ, or indeed who could work for you in the future. Always refer to the UNCRPD's much wider definition of disability. Remember that many people with disabilities do not think of themselves as having a disability or will be reluctant to describe themselves as 'disabled' given the stigma, and inaccurate assumptions regarding 'disability,' which limit the life chances of so many. However, some employers do monitor, and aim to show they can be trusted with this confidential personal information. Building such trust takes time.</t>
  </si>
  <si>
    <t xml:space="preserve">15-20 % of your customers in any country will have a disability, including the many customers who do not identify as having a disability. Many older people, for example, do not describe themselves as 'disabled' - yet 1 in 3 customers aged 50-64 will have a disability. Remember that removing disability and accessibility-related barriers enhance  the experience of every customer. </t>
  </si>
  <si>
    <t>Do you train your customer service colleagues on how to welcome and serve customers with disabilities?</t>
  </si>
  <si>
    <t>Market research must capture the particular needs, experiences and expectations of older and disabled consumers if you are to offer a truly inclusive, usable and appealing portfolio of products and services. It is important to also learn from disabled and older consumers who have walked away, having found your products and services to be inaccessible, inappropriate or poorly designed.</t>
  </si>
  <si>
    <t>Do you maximise accessibility for every customer by offering a contact mix, which can include contact centres, social media, email, chat or instant messaging, text messaging, video calls, telephone calls and post?</t>
  </si>
  <si>
    <t>Do you have explicit standards which ensure that your physical, telephonic and online environments, including print and social media are fully accessible and easy to navigate for customers with disabilities?</t>
  </si>
  <si>
    <t xml:space="preserve">Do you reference your commitment to disability  equality and inclusion in your Environmental, Social, Governance (ESG) and/or Corporate Social Responsibility (CSR) strategies? </t>
  </si>
  <si>
    <t>Investments which create job markets that more efficiently open access to talent with disabilities, drive environmental as well as social benefits.The Sustainable Development Goals require inclusion of the world's 1.3 billion people with disabilities as a human rights and economic development imperative. Expand the reach and impact of every ESG investment by insisting that people with disabilitis are actively engaged and that their specified needs and aspirations are meaningfully addressed.</t>
  </si>
  <si>
    <t>Do you communicate your efforts to promote the equality and inclusion of persons with disabilities in your company's standard ESG and/or CSR reporting processes?</t>
  </si>
  <si>
    <t>National Business and Disability Networks can facilitate the partnerships which enable employers to apply their collective influence to enable people with disabilities to gain the skills and certifications that local employers require - which in turn makes it easier to recruit from this often overlooked talent pool.</t>
  </si>
  <si>
    <t xml:space="preserve">Ask people with a wide range of disabilities to test your procurement process to make sure it is accessible at every stage to persons with disabilities as freelancers, suppliers and entrepreneurs. </t>
  </si>
  <si>
    <t>Start by building the disability confidence of those suppliers that have a direct impact on your own ability to deliver best practice, e.g. Property &amp; Facilities Management, ICT, Recruitment &amp; HR, Market Research, Learning &amp; Development, New Product Development, Communications. All have a critically important role to play if you are to become truly barrier free for groups with similar access requirements - while making the reasonable adjustments for individuals that makes disability equality possible.</t>
  </si>
  <si>
    <t>National Business and Disability Networks enable members to deliver the corporate best practice called Disability Confidence. They can provide practical, business-relevant resources in partnership with leaders from the disability community. It is much more cost effective for businesses collectively to joint fund a shared expert resource than for each enterprise to tackle this capacity building in isolation. Consider convening influential local business leaders to create such a network if one does not yet exist. See the ILO Global Business and Disabilty Network for more information, as more than 30 of such national networks are part of it.</t>
  </si>
  <si>
    <t>Do you routinely communicate your disability equality and inclusion initiatives to internal and external stakeholders, e.g. suppliers, NGOs, Organisations of Persons with Disabilities, public policy makers, employer federations, the general public - such as in social media, newsletters, publications, marketing or other channels?</t>
  </si>
  <si>
    <r>
      <t>Everyone wins: excluded groups, business, communities, economies -  when highly regarded business leaders communicate their genuine commitment to, and investment in, enabling everyone's contribution to business success and to economic growth. Such communciations also serve to effectively challenge the many unhelpful stereotypes regarding</t>
    </r>
    <r>
      <rPr>
        <i/>
        <sz val="12"/>
        <color theme="1"/>
        <rFont val="Arial"/>
        <family val="2"/>
      </rPr>
      <t xml:space="preserve"> both</t>
    </r>
    <r>
      <rPr>
        <sz val="12"/>
        <color theme="1"/>
        <rFont val="Arial"/>
        <family val="2"/>
      </rPr>
      <t xml:space="preserve"> business and persons with disabilities whch hinder progress.</t>
    </r>
  </si>
  <si>
    <t>Do you have a named in-country senior leader accountable for ensuring you meet the needs and expectations of disabled people as valued customers, across digital, telephonic and retail channels?</t>
  </si>
  <si>
    <t xml:space="preserve">
</t>
  </si>
  <si>
    <t>Do you have a current documented plan or strategy which outlines your in-country senior leadership commitment to disability equality and to creating an inclusive culture for all persons with disabilities?</t>
  </si>
  <si>
    <t>Do you have a documented commitment to meeting World Wide Web Consortium (W3C) guidelines for digital accessibility?</t>
  </si>
  <si>
    <t xml:space="preserve">Do you train your recruiters and hiring managers on how to deliver equal opportunities by making reasonable adjustments/accommodations to your recruitment processes, including all those online? </t>
  </si>
  <si>
    <t>Do you routinely assess whether reasonable adjustments are delivered efficiently and effectively for job candidates and for employees with disabilities?</t>
  </si>
  <si>
    <t>Remember that systems and services which work well for people with disabilities will work better for everyone.</t>
  </si>
  <si>
    <r>
      <t xml:space="preserve">Acknowledgements
</t>
    </r>
    <r>
      <rPr>
        <sz val="14"/>
        <color theme="1"/>
        <rFont val="Arial"/>
        <family val="2"/>
      </rPr>
      <t>The ILO GBDN gratefully acknowledges Susan Scott-Parker’s role as strategist and content architect of this self-assessment tool and to Simon Brown for his expert technical support.</t>
    </r>
  </si>
  <si>
    <r>
      <rPr>
        <b/>
        <u/>
        <sz val="14"/>
        <color theme="1"/>
        <rFont val="Arial"/>
        <family val="2"/>
      </rPr>
      <t xml:space="preserve">ILO GBDN Self-Assessment  </t>
    </r>
    <r>
      <rPr>
        <sz val="14"/>
        <color theme="1"/>
        <rFont val="Arial"/>
        <family val="2"/>
      </rPr>
      <t xml:space="preserve">
Aligned with the ten principles of the ILO Global Business and Disability Network (GBDN) Charter, and the universal principles that shape the United Nations Convention on the Rights of Persons with Disabilities, the ILO GBDN Self-Assessment enables any local business, in any country, to set priorities for action as they set out to define and deliver the best practice that benefits both business and persons with disabilities. 
This free management tool supports ILO GBDN corporate members to realise at national level their commitment to the ILO GBDN Charter. In fact, any multinational enterprise can use the tool to compare its performance on the ground - country by country – to determine what direction, standards and resources their national leadership teams need from their head office if they are to promote disability equality and inclusion consistently worldwide.
This confidential, challenging yet achievable performance benchmark is carefully tailored to meet the needs of those business leaders directly responsible for local operations, and should take approximately two hours to complete. The tool is not intended to measure the performance of a global head office.
The ILO GBDN Self-Assessment enables leaders of a local business to:
•	promote equality, access and inclusion for all persons with disabilities as colleagues, potential colleagues, customers and valued stakeholders.
•	enable a disability confident and inclusive corporate culture.
•	advocate as allies for the systemic reforms which enhance the wider economic and societal inclusion of people with disabilities.
Once the Self-Assessment is completed, users get a report indicating progress and priorities for improvement and will be assigned a performance level of “Foundational”, “Practitioner” or “Leader”. Questions are weighted to reward companies which have mitigated the risk of disability-based discrimination as framed by the universal principles of the United Nations Convention on the Rights of Persons with Disabilities and ILO labour standards, and to incentive actions which “fast track” a disability confident corporate culture.
Users are asked to voluntarily share their confidential results and feedback with the ILO GBDN secretariat, so that this anonymised learning can inform continuous improvement of the tool.</t>
    </r>
  </si>
  <si>
    <t>Resource Links</t>
  </si>
  <si>
    <r>
      <t xml:space="preserve">The Fundamentals: Respect, Fairness, Equality, Accessibility 
</t>
    </r>
    <r>
      <rPr>
        <sz val="10"/>
        <color theme="1"/>
        <rFont val="Arial"/>
        <family val="2"/>
      </rPr>
      <t>(for screenreader users, this section has 21 questions)</t>
    </r>
  </si>
  <si>
    <r>
      <t xml:space="preserve">Promoting a Disability-Confident Good Practice Culture 
</t>
    </r>
    <r>
      <rPr>
        <sz val="10"/>
        <color theme="1"/>
        <rFont val="Arial"/>
        <family val="2"/>
      </rPr>
      <t>(for screenreader users, this section has 10 questions)</t>
    </r>
  </si>
  <si>
    <r>
      <t xml:space="preserve">Enabling dignified and equal access for customers with disabilities
</t>
    </r>
    <r>
      <rPr>
        <sz val="10"/>
        <color theme="1"/>
        <rFont val="Arial"/>
        <family val="2"/>
      </rPr>
      <t>(for screenreader users, this section has 9 questions)</t>
    </r>
  </si>
  <si>
    <r>
      <t xml:space="preserve">Allyship and Reporting 
</t>
    </r>
    <r>
      <rPr>
        <sz val="10"/>
        <color theme="1"/>
        <rFont val="Arial"/>
        <family val="2"/>
      </rPr>
      <t>(for screenreader users, this section has 7 questions)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</si>
</sst>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5" x14ac:knownFonts="1">
    <font>
      <sz val="11"/>
      <color theme="1"/>
      <name val="Calibri"/>
      <family val="2"/>
      <scheme val="minor"/>
    </font>
    <font>
      <sz val="11"/>
      <color theme="1"/>
      <name val="Calibri"/>
      <family val="2"/>
      <scheme val="minor"/>
    </font>
    <font>
      <b/>
      <sz val="12"/>
      <color theme="1"/>
      <name val="Arial"/>
      <family val="2"/>
    </font>
    <font>
      <sz val="12"/>
      <color theme="1"/>
      <name val="Arial"/>
      <family val="2"/>
    </font>
    <font>
      <sz val="14"/>
      <color theme="1"/>
      <name val="Arial"/>
      <family val="2"/>
    </font>
    <font>
      <b/>
      <sz val="14"/>
      <color theme="1"/>
      <name val="Arial"/>
      <family val="2"/>
    </font>
    <font>
      <b/>
      <u/>
      <sz val="14"/>
      <color theme="1"/>
      <name val="Arial"/>
      <family val="2"/>
    </font>
    <font>
      <sz val="12"/>
      <color rgb="FFFF0000"/>
      <name val="Arial"/>
      <family val="2"/>
    </font>
    <font>
      <u/>
      <sz val="14"/>
      <color theme="1"/>
      <name val="Arial"/>
      <family val="2"/>
    </font>
    <font>
      <i/>
      <sz val="12"/>
      <color rgb="FFFF0000"/>
      <name val="Arial"/>
      <family val="2"/>
    </font>
    <font>
      <i/>
      <sz val="12"/>
      <color theme="1"/>
      <name val="Arial"/>
      <family val="2"/>
    </font>
    <font>
      <b/>
      <u/>
      <sz val="12"/>
      <color theme="1"/>
      <name val="Arial"/>
      <family val="2"/>
    </font>
    <font>
      <u/>
      <sz val="11"/>
      <color theme="10"/>
      <name val="Calibri"/>
      <family val="2"/>
      <scheme val="minor"/>
    </font>
    <font>
      <u/>
      <sz val="12"/>
      <color theme="1"/>
      <name val="Arial"/>
      <family val="2"/>
    </font>
    <font>
      <sz val="10"/>
      <color theme="1"/>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12" fillId="0" borderId="0" applyNumberFormat="0" applyFill="0" applyBorder="0" applyAlignment="0" applyProtection="0"/>
  </cellStyleXfs>
  <cellXfs count="83">
    <xf numFmtId="0" fontId="0" fillId="0" borderId="0" xfId="0"/>
    <xf numFmtId="0" fontId="3" fillId="0" borderId="0" xfId="0" applyFont="1"/>
    <xf numFmtId="0" fontId="3" fillId="0" borderId="0" xfId="0" applyFont="1" applyAlignment="1">
      <alignment horizontal="center"/>
    </xf>
    <xf numFmtId="0" fontId="2" fillId="0" borderId="0" xfId="0" applyFont="1"/>
    <xf numFmtId="0" fontId="2" fillId="0" borderId="0" xfId="0" applyFont="1" applyAlignment="1">
      <alignment horizontal="center"/>
    </xf>
    <xf numFmtId="0" fontId="3" fillId="0" borderId="2" xfId="0" applyFont="1" applyBorder="1" applyAlignment="1">
      <alignment vertical="center" wrapText="1"/>
    </xf>
    <xf numFmtId="0" fontId="3" fillId="0" borderId="0" xfId="0" applyFont="1" applyAlignment="1">
      <alignment horizontal="center" vertical="center"/>
    </xf>
    <xf numFmtId="9" fontId="3" fillId="0" borderId="0" xfId="1" applyFont="1" applyAlignment="1">
      <alignment horizontal="center"/>
    </xf>
    <xf numFmtId="0" fontId="4" fillId="3" borderId="0" xfId="0" applyFont="1" applyFill="1"/>
    <xf numFmtId="0" fontId="4" fillId="0" borderId="0" xfId="0" applyFont="1"/>
    <xf numFmtId="0" fontId="4" fillId="0" borderId="1" xfId="0" applyFont="1" applyBorder="1" applyAlignment="1">
      <alignment horizontal="center" vertical="center"/>
    </xf>
    <xf numFmtId="9" fontId="5" fillId="0" borderId="1" xfId="0" applyNumberFormat="1" applyFont="1" applyBorder="1" applyAlignment="1">
      <alignment horizontal="center" vertical="center"/>
    </xf>
    <xf numFmtId="9" fontId="5" fillId="0" borderId="1" xfId="1" applyFont="1" applyBorder="1" applyAlignment="1">
      <alignment horizontal="center" vertical="center"/>
    </xf>
    <xf numFmtId="0" fontId="4" fillId="0" borderId="0" xfId="0" applyFont="1" applyAlignment="1">
      <alignment horizontal="center"/>
    </xf>
    <xf numFmtId="9" fontId="4" fillId="0" borderId="0" xfId="1" applyFont="1" applyAlignment="1">
      <alignment horizontal="center"/>
    </xf>
    <xf numFmtId="0" fontId="6" fillId="0" borderId="1" xfId="0" applyFont="1" applyBorder="1" applyAlignment="1">
      <alignment horizontal="center" vertical="center"/>
    </xf>
    <xf numFmtId="0" fontId="4" fillId="0" borderId="0" xfId="0" applyFont="1" applyAlignment="1">
      <alignment wrapText="1"/>
    </xf>
    <xf numFmtId="0" fontId="3"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4" fillId="3" borderId="0" xfId="0" applyFont="1" applyFill="1" applyAlignment="1">
      <alignment vertical="center"/>
    </xf>
    <xf numFmtId="0" fontId="4" fillId="0" borderId="0" xfId="0" applyFont="1" applyAlignment="1">
      <alignment horizontal="left" vertical="center" wrapText="1"/>
    </xf>
    <xf numFmtId="0" fontId="6" fillId="0" borderId="0" xfId="0" applyFont="1" applyAlignment="1">
      <alignment vertical="center" wrapText="1"/>
    </xf>
    <xf numFmtId="0" fontId="0" fillId="0" borderId="0" xfId="0" applyAlignment="1">
      <alignment vertical="center" wrapText="1"/>
    </xf>
    <xf numFmtId="0" fontId="8" fillId="0" borderId="0" xfId="0" applyFont="1" applyAlignment="1">
      <alignment horizontal="center" vertical="center"/>
    </xf>
    <xf numFmtId="9" fontId="3" fillId="0" borderId="0" xfId="0" applyNumberFormat="1" applyFont="1" applyAlignment="1">
      <alignment vertical="center"/>
    </xf>
    <xf numFmtId="0" fontId="2" fillId="0" borderId="0" xfId="0" applyFont="1" applyAlignment="1">
      <alignment horizontal="center" vertical="center"/>
    </xf>
    <xf numFmtId="164" fontId="3" fillId="0" borderId="0" xfId="2" applyNumberFormat="1" applyFont="1" applyAlignment="1">
      <alignment horizontal="center"/>
    </xf>
    <xf numFmtId="9" fontId="3" fillId="0" borderId="2" xfId="1" applyFont="1" applyBorder="1" applyAlignment="1">
      <alignment horizontal="center"/>
    </xf>
    <xf numFmtId="0" fontId="3" fillId="0" borderId="2" xfId="0" applyFont="1" applyBorder="1" applyAlignment="1">
      <alignment horizontal="center"/>
    </xf>
    <xf numFmtId="0" fontId="7" fillId="0" borderId="0" xfId="0" applyFont="1"/>
    <xf numFmtId="0" fontId="4" fillId="0" borderId="0" xfId="0" applyFont="1" applyAlignment="1">
      <alignment vertical="center" wrapText="1"/>
    </xf>
    <xf numFmtId="0" fontId="4" fillId="0" borderId="0" xfId="0" applyFont="1" applyAlignment="1">
      <alignment horizontal="left" vertical="center" wrapText="1"/>
    </xf>
    <xf numFmtId="9" fontId="5" fillId="0" borderId="6" xfId="0" applyNumberFormat="1" applyFont="1" applyFill="1" applyBorder="1" applyAlignment="1">
      <alignment horizontal="center" vertical="center"/>
    </xf>
    <xf numFmtId="9" fontId="5" fillId="0" borderId="7" xfId="0" applyNumberFormat="1" applyFont="1" applyFill="1" applyBorder="1" applyAlignment="1">
      <alignment horizontal="center" vertical="center"/>
    </xf>
    <xf numFmtId="9" fontId="5" fillId="0" borderId="6" xfId="1" applyFont="1" applyFill="1" applyBorder="1" applyAlignment="1">
      <alignment horizontal="center" vertical="center"/>
    </xf>
    <xf numFmtId="0" fontId="6"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vertical="center" wrapText="1"/>
    </xf>
    <xf numFmtId="0" fontId="11" fillId="0" borderId="0" xfId="0" applyFont="1" applyAlignment="1">
      <alignment vertical="top" wrapText="1"/>
    </xf>
    <xf numFmtId="0" fontId="4" fillId="0" borderId="0" xfId="0" applyFont="1" applyAlignment="1">
      <alignment vertical="top" wrapText="1"/>
    </xf>
    <xf numFmtId="0" fontId="6" fillId="0" borderId="0" xfId="0" applyFont="1" applyAlignment="1">
      <alignment vertical="top" wrapText="1"/>
    </xf>
    <xf numFmtId="0" fontId="8" fillId="0" borderId="0" xfId="0" applyFont="1" applyBorder="1" applyAlignment="1">
      <alignment horizontal="center" vertical="center"/>
    </xf>
    <xf numFmtId="0" fontId="3" fillId="0" borderId="2" xfId="0" applyFont="1" applyBorder="1"/>
    <xf numFmtId="0" fontId="8" fillId="0" borderId="0" xfId="3" applyFont="1" applyBorder="1" applyAlignment="1">
      <alignment horizontal="center" vertical="center"/>
    </xf>
    <xf numFmtId="0" fontId="3" fillId="0" borderId="11" xfId="0" applyFont="1" applyBorder="1"/>
    <xf numFmtId="0" fontId="13" fillId="0" borderId="2" xfId="3" applyFont="1" applyBorder="1" applyAlignment="1">
      <alignment horizontal="center" vertical="center"/>
    </xf>
    <xf numFmtId="0" fontId="13" fillId="0" borderId="2" xfId="0" applyFont="1" applyBorder="1" applyAlignment="1">
      <alignment horizontal="center" vertical="center"/>
    </xf>
    <xf numFmtId="0" fontId="13" fillId="0" borderId="13" xfId="0" applyFont="1" applyBorder="1" applyAlignment="1">
      <alignment horizontal="center" vertical="center"/>
    </xf>
    <xf numFmtId="0" fontId="13" fillId="0" borderId="12" xfId="0" applyFont="1" applyBorder="1" applyAlignment="1">
      <alignment horizontal="center" vertical="center"/>
    </xf>
    <xf numFmtId="0" fontId="3" fillId="2" borderId="2" xfId="0" applyFont="1" applyFill="1" applyBorder="1" applyAlignment="1">
      <alignment horizontal="center" vertical="center"/>
    </xf>
    <xf numFmtId="0" fontId="3" fillId="2" borderId="2" xfId="0" applyFont="1" applyFill="1" applyBorder="1" applyAlignment="1">
      <alignment vertical="center" wrapText="1"/>
    </xf>
    <xf numFmtId="0" fontId="6" fillId="0" borderId="0" xfId="0" applyFont="1" applyBorder="1" applyAlignment="1">
      <alignment horizontal="left" vertical="center" wrapText="1"/>
    </xf>
    <xf numFmtId="0" fontId="3" fillId="0" borderId="0" xfId="0" applyFont="1" applyBorder="1"/>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xf>
    <xf numFmtId="0" fontId="3" fillId="2" borderId="12"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2" fillId="2" borderId="16"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3" fillId="2" borderId="15" xfId="0" applyFont="1" applyFill="1" applyBorder="1" applyAlignment="1">
      <alignment horizontal="center" vertical="center"/>
    </xf>
    <xf numFmtId="0" fontId="3" fillId="0" borderId="15" xfId="0" applyFont="1" applyBorder="1" applyAlignment="1">
      <alignment horizontal="left" vertical="center" wrapText="1"/>
    </xf>
    <xf numFmtId="0" fontId="3" fillId="2" borderId="15" xfId="0" applyFont="1" applyFill="1" applyBorder="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9" fillId="0" borderId="0" xfId="0" applyFont="1" applyAlignment="1">
      <alignment horizontal="left" vertical="center" wrapText="1"/>
    </xf>
    <xf numFmtId="0" fontId="4" fillId="0" borderId="0" xfId="0" applyFont="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cellXfs>
  <cellStyles count="4">
    <cellStyle name="Comma" xfId="2" builtinId="3"/>
    <cellStyle name="Hyperlink" xfId="3" builtinId="8"/>
    <cellStyle name="Normal" xfId="0" builtinId="0"/>
    <cellStyle name="Percent" xfId="1" builtinId="5"/>
  </cellStyles>
  <dxfs count="9">
    <dxf>
      <fill>
        <patternFill>
          <bgColor rgb="FF92D050"/>
        </patternFill>
      </fill>
    </dxf>
    <dxf>
      <fill>
        <patternFill>
          <bgColor rgb="FFFFC000"/>
        </patternFill>
      </fill>
    </dxf>
    <dxf>
      <font>
        <color theme="0"/>
      </font>
      <fill>
        <patternFill>
          <bgColor rgb="FFFF0000"/>
        </patternFill>
      </fill>
    </dxf>
    <dxf>
      <font>
        <color theme="0"/>
      </font>
      <fill>
        <patternFill>
          <bgColor rgb="FFFF0000"/>
        </patternFill>
      </fill>
    </dxf>
    <dxf>
      <font>
        <color theme="1"/>
      </font>
      <fill>
        <patternFill>
          <bgColor rgb="FF92D050"/>
        </patternFill>
      </fill>
    </dxf>
    <dxf>
      <font>
        <color theme="1"/>
      </font>
      <fill>
        <patternFill>
          <bgColor rgb="FFFFC000"/>
        </patternFill>
      </fill>
    </dxf>
    <dxf>
      <font>
        <color theme="0"/>
      </font>
      <fill>
        <patternFill>
          <bgColor rgb="FFFF0000"/>
        </patternFill>
      </fill>
    </dxf>
    <dxf>
      <font>
        <color theme="1"/>
      </font>
      <fill>
        <patternFill>
          <bgColor rgb="FF92D050"/>
        </patternFill>
      </fill>
    </dxf>
    <dxf>
      <font>
        <color theme="1"/>
      </font>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118530</xdr:rowOff>
    </xdr:from>
    <xdr:to>
      <xdr:col>0</xdr:col>
      <xdr:colOff>7772400</xdr:colOff>
      <xdr:row>0</xdr:row>
      <xdr:rowOff>1706042</xdr:rowOff>
    </xdr:to>
    <xdr:pic>
      <xdr:nvPicPr>
        <xdr:cNvPr id="5" name="Picture 4">
          <a:extLst>
            <a:ext uri="{FF2B5EF4-FFF2-40B4-BE49-F238E27FC236}">
              <a16:creationId xmlns:a16="http://schemas.microsoft.com/office/drawing/2014/main" id="{F358866F-019C-627A-E47B-E9FD4D2267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18530"/>
          <a:ext cx="7772400" cy="158751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ilo.org/global/topics/equality-and-discrimination/WCMS_536630/lang--en/index.htm" TargetMode="External"/><Relationship Id="rId13" Type="http://schemas.openxmlformats.org/officeDocument/2006/relationships/hyperlink" Target="https://www.sis.se/api/document/preview/914186/"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w3.org/WAI/standards-guidelines/wcag/" TargetMode="External"/><Relationship Id="rId12" Type="http://schemas.openxmlformats.org/officeDocument/2006/relationships/hyperlink" Target="https://www.ilo.org/global/topics/disability-and-work/WCMS_830386/lang--en/index.htm" TargetMode="External"/><Relationship Id="rId2" Type="http://schemas.openxmlformats.org/officeDocument/2006/relationships/hyperlink" Target="https://www.businessdisabilityinternational.org/the-bdi-charter/"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7%20introduction%20to%20workplace%20adjustments.pdf" TargetMode="External"/><Relationship Id="rId11" Type="http://schemas.openxmlformats.org/officeDocument/2006/relationships/hyperlink" Target="https://www.un.org/sites/un2.un.org/files/2021/01/2020_un_disability_inclusion_strategy_guidelines_indicator_8.pdf" TargetMode="External"/><Relationship Id="rId5" Type="http://schemas.openxmlformats.org/officeDocument/2006/relationships/hyperlink" Target="https://asksource.info/resources/interviewing-candidates-disabilities" TargetMode="External"/><Relationship Id="rId15" Type="http://schemas.openxmlformats.org/officeDocument/2006/relationships/printerSettings" Target="../printerSettings/printerSettings2.bin"/><Relationship Id="rId10" Type="http://schemas.openxmlformats.org/officeDocument/2006/relationships/hyperlink" Target="http://www.businessanddisability.org/wp-content/uploads/2021/03/Digital-accessibility-primer.pdf" TargetMode="External"/><Relationship Id="rId4" Type="http://schemas.openxmlformats.org/officeDocument/2006/relationships/hyperlink" Target="https://asksource.info/resources/essential-checklist-disability-confident-recruiters" TargetMode="External"/><Relationship Id="rId9" Type="http://schemas.openxmlformats.org/officeDocument/2006/relationships/hyperlink" Target="https://ww1.issa.int/guidelines/rtw" TargetMode="External"/><Relationship Id="rId14" Type="http://schemas.openxmlformats.org/officeDocument/2006/relationships/hyperlink" Target="https://safeguardingsupporthub.org/sites/default/files/2022-07/A%20recruiters%27%20introduction%20to%20workplace%20adjustments.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purplespace.org/download_doc_file.php?doc=db269709f8baebcf56971bf0e6e290cb" TargetMode="External"/><Relationship Id="rId3" Type="http://schemas.openxmlformats.org/officeDocument/2006/relationships/hyperlink" Target="https://vimeo.com/163837500" TargetMode="External"/><Relationship Id="rId7" Type="http://schemas.openxmlformats.org/officeDocument/2006/relationships/hyperlink" Target="https://asksource.info/resources/investing-human-potential" TargetMode="External"/><Relationship Id="rId12" Type="http://schemas.openxmlformats.org/officeDocument/2006/relationships/printerSettings" Target="../printerSettings/printerSettings3.bin"/><Relationship Id="rId2" Type="http://schemas.openxmlformats.org/officeDocument/2006/relationships/hyperlink" Target="https://www.sis.se/api/document/preview/914186/" TargetMode="External"/><Relationship Id="rId1" Type="http://schemas.openxmlformats.org/officeDocument/2006/relationships/hyperlink" Target="https://www.w3.org/WAI/standards-guidelines/wcag/" TargetMode="External"/><Relationship Id="rId6" Type="http://schemas.openxmlformats.org/officeDocument/2006/relationships/hyperlink" Target="https://www.businessanddisability.org/members/" TargetMode="External"/><Relationship Id="rId11" Type="http://schemas.openxmlformats.org/officeDocument/2006/relationships/hyperlink" Target="https://www.un.org/sites/un2.un.org/files/un_disability-inclusive_consultation_guidelines.pdf" TargetMode="External"/><Relationship Id="rId5" Type="http://schemas.openxmlformats.org/officeDocument/2006/relationships/hyperlink" Target="https://www.businessdisabilityinternational.org/learning-directly-from-disabled-people/" TargetMode="External"/><Relationship Id="rId10" Type="http://schemas.openxmlformats.org/officeDocument/2006/relationships/hyperlink" Target="https://www.purplespace.org/purplespace-global" TargetMode="External"/><Relationship Id="rId4" Type="http://schemas.openxmlformats.org/officeDocument/2006/relationships/hyperlink" Target="https://www.un.org/development/desa/disabilities/convention-on-the-rights-of-persons-with-disabilities.html" TargetMode="External"/><Relationship Id="rId9" Type="http://schemas.openxmlformats.org/officeDocument/2006/relationships/hyperlink" Target="https://www.purplespace.org/purplespace-globa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bt.com/help/here-for-you" TargetMode="External"/><Relationship Id="rId2" Type="http://schemas.openxmlformats.org/officeDocument/2006/relationships/hyperlink" Target="https://www.theo2.co.uk/accessibility" TargetMode="External"/><Relationship Id="rId1" Type="http://schemas.openxmlformats.org/officeDocument/2006/relationships/hyperlink" Target="https://www.hsbc.co.uk/help/supporting-customer-needs/" TargetMode="External"/><Relationship Id="rId6" Type="http://schemas.openxmlformats.org/officeDocument/2006/relationships/printerSettings" Target="../printerSettings/printerSettings4.bin"/><Relationship Id="rId5" Type="http://schemas.openxmlformats.org/officeDocument/2006/relationships/hyperlink" Target="https://www.un.org/sites/un2.un.org/files/un_disability-inclusive_communication_guidelines.pdf" TargetMode="External"/><Relationship Id="rId4" Type="http://schemas.openxmlformats.org/officeDocument/2006/relationships/hyperlink" Target="https://www.edfenergy.com/PSR"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sundaytimes.lk/221023/business-times/usaid-pizza-hut-launch-28-training-kitchens-for-sri-lankan-youth-499462.html" TargetMode="External"/><Relationship Id="rId2" Type="http://schemas.openxmlformats.org/officeDocument/2006/relationships/hyperlink" Target="https://home.barclays/content/dam/home-barclays/documents/who-we-are/our-strategy/DandI/D&amp;I-Disability-Whitepaper-2018.pdf" TargetMode="External"/><Relationship Id="rId1" Type="http://schemas.openxmlformats.org/officeDocument/2006/relationships/hyperlink" Target="http://www.businessanddisability.org/wp-content/uploads/2020/01/Standard-Chartered-Building-a-Disability-Confident-Workplace-Toolkit_External.pdf" TargetMode="External"/><Relationship Id="rId6" Type="http://schemas.openxmlformats.org/officeDocument/2006/relationships/printerSettings" Target="../printerSettings/printerSettings5.bin"/><Relationship Id="rId5" Type="http://schemas.openxmlformats.org/officeDocument/2006/relationships/hyperlink" Target="https://disabilityhub.eu/sites/disabilitybub/files/gri_disability_reporting_0.pdf" TargetMode="External"/><Relationship Id="rId4" Type="http://schemas.openxmlformats.org/officeDocument/2006/relationships/hyperlink" Target="https://www.businessanddisability.org/member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safeguardingsupporthub.org/sites/default/files/2022-07/A%20recruiters%27%20introduction%20to%20workplace%20adjustments.pdf" TargetMode="External"/><Relationship Id="rId13" Type="http://schemas.openxmlformats.org/officeDocument/2006/relationships/hyperlink" Target="https://www.un.org/sites/un2.un.org/files/2021/01/2020_un_disability_inclusion_strategy_guidelines_indicator_8.pdf" TargetMode="External"/><Relationship Id="rId18" Type="http://schemas.openxmlformats.org/officeDocument/2006/relationships/hyperlink" Target="https://www.sundaytimes.lk/221023/business-times/usaid-pizza-hut-launch-28-training-kitchens-for-sri-lankan-youth-499462.html"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asksource.info/resources/interviewing-candidates-disabilities" TargetMode="External"/><Relationship Id="rId12" Type="http://schemas.openxmlformats.org/officeDocument/2006/relationships/hyperlink" Target="https://www.w3.org/WAI/standards-guidelines/wcag/" TargetMode="External"/><Relationship Id="rId17" Type="http://schemas.openxmlformats.org/officeDocument/2006/relationships/hyperlink" Target="https://www.businessdisabilityinternational.org/learning-directly-from-disabled-people/" TargetMode="External"/><Relationship Id="rId2" Type="http://schemas.openxmlformats.org/officeDocument/2006/relationships/hyperlink" Target="https://www.businessdisabilityinternational.org/the-bdi-charter/" TargetMode="External"/><Relationship Id="rId16" Type="http://schemas.openxmlformats.org/officeDocument/2006/relationships/hyperlink" Target="https://www.un.org/development/desa/disabilities/convention-on-the-rights-of-persons-with-disabilities.html"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7%20introduction%20to%20workplace%20adjustments.pdf" TargetMode="External"/><Relationship Id="rId11" Type="http://schemas.openxmlformats.org/officeDocument/2006/relationships/hyperlink" Target="http://www.businessanddisability.org/wp-content/uploads/2021/03/Digital-accessibility-primer.pdf" TargetMode="External"/><Relationship Id="rId5" Type="http://schemas.openxmlformats.org/officeDocument/2006/relationships/hyperlink" Target="https://www.ilo.org/global/topics/equality-and-discrimination/WCMS_536630/lang--en/index.htm" TargetMode="External"/><Relationship Id="rId15" Type="http://schemas.openxmlformats.org/officeDocument/2006/relationships/hyperlink" Target="https://vimeo.com/163837500" TargetMode="External"/><Relationship Id="rId10" Type="http://schemas.openxmlformats.org/officeDocument/2006/relationships/hyperlink" Target="https://ww1.issa.int/guidelines/rtw" TargetMode="External"/><Relationship Id="rId19" Type="http://schemas.openxmlformats.org/officeDocument/2006/relationships/printerSettings" Target="../printerSettings/printerSettings6.bin"/><Relationship Id="rId4" Type="http://schemas.openxmlformats.org/officeDocument/2006/relationships/hyperlink" Target="https://asksource.info/resources/essential-checklist-disability-confident-recruiters" TargetMode="External"/><Relationship Id="rId9" Type="http://schemas.openxmlformats.org/officeDocument/2006/relationships/hyperlink" Target="https://www.ilo.org/global/topics/disability-and-work/WCMS_830386/lang--en/index.htm" TargetMode="External"/><Relationship Id="rId14" Type="http://schemas.openxmlformats.org/officeDocument/2006/relationships/hyperlink" Target="https://www.sis.se/api/document/preview/91418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8B90F-3307-4364-882B-8D3D81EEAF30}">
  <sheetPr codeName="Sheet1">
    <tabColor rgb="FFFFFF00"/>
    <pageSetUpPr fitToPage="1"/>
  </sheetPr>
  <dimension ref="A1:A3"/>
  <sheetViews>
    <sheetView showGridLines="0" tabSelected="1" zoomScale="90" zoomScaleNormal="90" workbookViewId="0">
      <selection activeCell="A2" sqref="A2"/>
    </sheetView>
  </sheetViews>
  <sheetFormatPr defaultColWidth="8.77734375" defaultRowHeight="14.4" x14ac:dyDescent="0.3"/>
  <cols>
    <col min="1" max="1" width="218.6640625" customWidth="1"/>
  </cols>
  <sheetData>
    <row r="1" spans="1:1" ht="136.80000000000001" customHeight="1" x14ac:dyDescent="0.3">
      <c r="A1" s="39" t="s">
        <v>153</v>
      </c>
    </row>
    <row r="2" spans="1:1" ht="379.8" customHeight="1" x14ac:dyDescent="0.3">
      <c r="A2" s="40" t="s">
        <v>160</v>
      </c>
    </row>
    <row r="3" spans="1:1" ht="82.2" customHeight="1" x14ac:dyDescent="0.3">
      <c r="A3" s="41" t="s">
        <v>159</v>
      </c>
    </row>
  </sheetData>
  <sheetProtection algorithmName="SHA-512" hashValue="LEgRZqKq5vUAtprve+FRpK0F7P1V3OZcgna2X0WCTCocrz14aJOowA6lwzK/Wio5je5CRngtvAiadB8PIr8WcA==" saltValue="w6gnUR/f269dgsQcIFZmQw==" spinCount="100000" sheet="1" objects="1" scenarios="1"/>
  <pageMargins left="0.7" right="0.7" top="0.75" bottom="0.75" header="0.3" footer="0.3"/>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8907A-EF4F-4AB0-BECE-93F35EFB7A0B}">
  <sheetPr codeName="Sheet2">
    <tabColor rgb="FF00B0F0"/>
    <pageSetUpPr fitToPage="1"/>
  </sheetPr>
  <dimension ref="A1:N49"/>
  <sheetViews>
    <sheetView showGridLines="0" zoomScaleNormal="100" workbookViewId="0">
      <selection activeCell="B2" sqref="B2:J2"/>
    </sheetView>
  </sheetViews>
  <sheetFormatPr defaultColWidth="8.77734375" defaultRowHeight="15" x14ac:dyDescent="0.25"/>
  <cols>
    <col min="1" max="1" width="2.77734375" style="1" customWidth="1"/>
    <col min="2" max="2" width="50.44140625" style="1" customWidth="1"/>
    <col min="3" max="3" width="2.77734375" style="1" customWidth="1"/>
    <col min="4" max="4" width="12.44140625" style="1" bestFit="1" customWidth="1"/>
    <col min="5" max="5" width="2.77734375" style="1" customWidth="1"/>
    <col min="6" max="6" width="50.44140625" style="1" customWidth="1"/>
    <col min="7" max="7" width="2.77734375" style="1" customWidth="1"/>
    <col min="8" max="8" width="26.109375" style="1" customWidth="1"/>
    <col min="9" max="9" width="2.77734375" style="1" customWidth="1"/>
    <col min="10" max="10" width="52.21875" style="1" customWidth="1"/>
    <col min="11" max="11" width="2.77734375" style="1" customWidth="1"/>
    <col min="12" max="12" width="7.77734375" style="1" hidden="1" customWidth="1"/>
    <col min="13" max="13" width="8.44140625" style="1" hidden="1" customWidth="1"/>
    <col min="14" max="14" width="8.77734375" style="1" hidden="1" customWidth="1"/>
    <col min="15" max="16384" width="8.77734375" style="1"/>
  </cols>
  <sheetData>
    <row r="1" spans="1:14" ht="15.6" thickBot="1" x14ac:dyDescent="0.3"/>
    <row r="2" spans="1:14" ht="31.2" customHeight="1" thickBot="1" x14ac:dyDescent="0.3">
      <c r="B2" s="54" t="s">
        <v>162</v>
      </c>
      <c r="C2" s="55"/>
      <c r="D2" s="55"/>
      <c r="E2" s="55"/>
      <c r="F2" s="55"/>
      <c r="G2" s="55"/>
      <c r="H2" s="55"/>
      <c r="I2" s="55"/>
      <c r="J2" s="56"/>
      <c r="N2" s="2"/>
    </row>
    <row r="3" spans="1:14" ht="27" customHeight="1" thickBot="1" x14ac:dyDescent="0.35">
      <c r="B3" s="3" t="s">
        <v>9</v>
      </c>
      <c r="D3" s="4" t="s">
        <v>10</v>
      </c>
      <c r="F3" s="3" t="s">
        <v>85</v>
      </c>
      <c r="H3" s="4" t="s">
        <v>161</v>
      </c>
      <c r="J3" s="4" t="s">
        <v>86</v>
      </c>
      <c r="L3" s="26" t="s">
        <v>83</v>
      </c>
      <c r="M3" s="26" t="s">
        <v>84</v>
      </c>
      <c r="N3" s="26" t="s">
        <v>0</v>
      </c>
    </row>
    <row r="4" spans="1:14" ht="42" customHeight="1" thickBot="1" x14ac:dyDescent="0.3">
      <c r="A4" s="63"/>
      <c r="B4" s="57" t="s">
        <v>154</v>
      </c>
      <c r="C4" s="63"/>
      <c r="D4" s="59" t="s">
        <v>13</v>
      </c>
      <c r="E4" s="63"/>
      <c r="F4" s="57" t="s">
        <v>89</v>
      </c>
      <c r="G4" s="63"/>
      <c r="H4" s="49" t="s">
        <v>77</v>
      </c>
      <c r="I4" s="63"/>
      <c r="J4" s="64"/>
      <c r="L4" s="6">
        <f>IF(D4="Yes",1,0)</f>
        <v>0</v>
      </c>
      <c r="M4" s="25">
        <v>2</v>
      </c>
      <c r="N4" s="6">
        <f>L4*M4</f>
        <v>0</v>
      </c>
    </row>
    <row r="5" spans="1:14" ht="42" customHeight="1" thickBot="1" x14ac:dyDescent="0.3">
      <c r="A5" s="63"/>
      <c r="B5" s="58"/>
      <c r="C5" s="63"/>
      <c r="D5" s="60"/>
      <c r="E5" s="63"/>
      <c r="F5" s="58"/>
      <c r="G5" s="63"/>
      <c r="H5" s="47" t="s">
        <v>77</v>
      </c>
      <c r="I5" s="63"/>
      <c r="J5" s="65"/>
      <c r="L5" s="6"/>
      <c r="M5" s="25"/>
      <c r="N5" s="6"/>
    </row>
    <row r="6" spans="1:14" ht="27" customHeight="1" thickBot="1" x14ac:dyDescent="0.35">
      <c r="B6" s="3" t="s">
        <v>14</v>
      </c>
      <c r="D6" s="4" t="s">
        <v>10</v>
      </c>
      <c r="F6" s="3" t="s">
        <v>85</v>
      </c>
      <c r="J6" s="4" t="s">
        <v>86</v>
      </c>
      <c r="N6" s="4"/>
    </row>
    <row r="7" spans="1:14" ht="120.6" thickBot="1" x14ac:dyDescent="0.3">
      <c r="B7" s="5" t="s">
        <v>103</v>
      </c>
      <c r="D7" s="50" t="s">
        <v>13</v>
      </c>
      <c r="F7" s="5" t="s">
        <v>104</v>
      </c>
      <c r="H7" s="47" t="s">
        <v>77</v>
      </c>
      <c r="J7" s="51"/>
      <c r="L7" s="6">
        <f>IF(D7="Yes",1,0)</f>
        <v>0</v>
      </c>
      <c r="M7" s="25">
        <v>2</v>
      </c>
      <c r="N7" s="6">
        <f>L7*M7</f>
        <v>0</v>
      </c>
    </row>
    <row r="8" spans="1:14" ht="27.6" customHeight="1" thickBot="1" x14ac:dyDescent="0.35">
      <c r="B8" s="3" t="s">
        <v>15</v>
      </c>
      <c r="D8" s="4" t="s">
        <v>10</v>
      </c>
      <c r="F8" s="3" t="s">
        <v>85</v>
      </c>
      <c r="J8" s="4" t="s">
        <v>86</v>
      </c>
      <c r="N8" s="4"/>
    </row>
    <row r="9" spans="1:14" ht="51" customHeight="1" thickBot="1" x14ac:dyDescent="0.3">
      <c r="B9" s="61" t="s">
        <v>156</v>
      </c>
      <c r="D9" s="59" t="s">
        <v>13</v>
      </c>
      <c r="F9" s="57" t="s">
        <v>105</v>
      </c>
      <c r="H9" s="47" t="s">
        <v>77</v>
      </c>
      <c r="J9" s="81"/>
      <c r="L9" s="6">
        <f>IF(D9="Yes",1,0)</f>
        <v>0</v>
      </c>
      <c r="M9" s="25">
        <v>2</v>
      </c>
      <c r="N9" s="6">
        <f>L9*M9</f>
        <v>0</v>
      </c>
    </row>
    <row r="10" spans="1:14" ht="51" customHeight="1" thickBot="1" x14ac:dyDescent="0.3">
      <c r="B10" s="62"/>
      <c r="D10" s="60"/>
      <c r="F10" s="58"/>
      <c r="H10" s="47" t="s">
        <v>77</v>
      </c>
      <c r="J10" s="82"/>
      <c r="L10" s="6"/>
      <c r="M10" s="25"/>
      <c r="N10" s="6"/>
    </row>
    <row r="11" spans="1:14" ht="27" customHeight="1" thickBot="1" x14ac:dyDescent="0.35">
      <c r="B11" s="3" t="s">
        <v>16</v>
      </c>
      <c r="D11" s="4" t="s">
        <v>10</v>
      </c>
      <c r="F11" s="3" t="s">
        <v>85</v>
      </c>
      <c r="J11" s="4" t="s">
        <v>86</v>
      </c>
      <c r="N11" s="4"/>
    </row>
    <row r="12" spans="1:14" ht="105.6" thickBot="1" x14ac:dyDescent="0.3">
      <c r="B12" s="5" t="s">
        <v>1</v>
      </c>
      <c r="D12" s="50" t="s">
        <v>13</v>
      </c>
      <c r="F12" s="5" t="s">
        <v>106</v>
      </c>
      <c r="H12" s="43"/>
      <c r="J12" s="51"/>
      <c r="L12" s="6">
        <f>IF(D12="Yes",1,0)</f>
        <v>0</v>
      </c>
      <c r="M12" s="25">
        <v>2</v>
      </c>
      <c r="N12" s="6">
        <f>L12*M12</f>
        <v>0</v>
      </c>
    </row>
    <row r="13" spans="1:14" ht="27" customHeight="1" thickBot="1" x14ac:dyDescent="0.35">
      <c r="B13" s="3" t="s">
        <v>17</v>
      </c>
      <c r="D13" s="4" t="s">
        <v>10</v>
      </c>
      <c r="F13" s="3" t="s">
        <v>85</v>
      </c>
      <c r="J13" s="4" t="s">
        <v>86</v>
      </c>
      <c r="N13" s="4"/>
    </row>
    <row r="14" spans="1:14" ht="135.6" thickBot="1" x14ac:dyDescent="0.3">
      <c r="B14" s="5" t="s">
        <v>18</v>
      </c>
      <c r="D14" s="50" t="s">
        <v>13</v>
      </c>
      <c r="F14" s="5" t="s">
        <v>107</v>
      </c>
      <c r="H14" s="43"/>
      <c r="J14" s="51"/>
      <c r="L14" s="6">
        <f>IF(D14="Yes",1,0)</f>
        <v>0</v>
      </c>
      <c r="M14" s="25">
        <v>2</v>
      </c>
      <c r="N14" s="6">
        <f>L14*M14</f>
        <v>0</v>
      </c>
    </row>
    <row r="15" spans="1:14" ht="27" customHeight="1" thickBot="1" x14ac:dyDescent="0.35">
      <c r="B15" s="3" t="s">
        <v>19</v>
      </c>
      <c r="D15" s="4" t="s">
        <v>10</v>
      </c>
      <c r="F15" s="3" t="s">
        <v>85</v>
      </c>
      <c r="J15" s="4" t="s">
        <v>86</v>
      </c>
      <c r="N15" s="4"/>
    </row>
    <row r="16" spans="1:14" ht="120.6" thickBot="1" x14ac:dyDescent="0.3">
      <c r="B16" s="5" t="s">
        <v>20</v>
      </c>
      <c r="D16" s="50" t="s">
        <v>13</v>
      </c>
      <c r="F16" s="5" t="s">
        <v>108</v>
      </c>
      <c r="H16" s="47" t="s">
        <v>77</v>
      </c>
      <c r="J16" s="51"/>
      <c r="L16" s="6">
        <f>IF(D16="Yes",1,0)</f>
        <v>0</v>
      </c>
      <c r="M16" s="25">
        <v>2</v>
      </c>
      <c r="N16" s="6">
        <f>L16*M16</f>
        <v>0</v>
      </c>
    </row>
    <row r="17" spans="2:14" ht="27" customHeight="1" thickBot="1" x14ac:dyDescent="0.35">
      <c r="B17" s="3" t="s">
        <v>21</v>
      </c>
      <c r="D17" s="4" t="s">
        <v>10</v>
      </c>
      <c r="F17" s="3" t="s">
        <v>85</v>
      </c>
      <c r="J17" s="4" t="s">
        <v>86</v>
      </c>
      <c r="N17" s="4"/>
    </row>
    <row r="18" spans="2:14" ht="120.6" thickBot="1" x14ac:dyDescent="0.3">
      <c r="B18" s="5" t="s">
        <v>109</v>
      </c>
      <c r="D18" s="50" t="s">
        <v>13</v>
      </c>
      <c r="F18" s="5" t="s">
        <v>110</v>
      </c>
      <c r="H18" s="47" t="s">
        <v>77</v>
      </c>
      <c r="J18" s="51"/>
      <c r="L18" s="6">
        <f>IF(D18="Yes",1,0)</f>
        <v>0</v>
      </c>
      <c r="M18" s="25">
        <v>1</v>
      </c>
      <c r="N18" s="6">
        <f>L18*M18</f>
        <v>0</v>
      </c>
    </row>
    <row r="19" spans="2:14" ht="27" customHeight="1" thickBot="1" x14ac:dyDescent="0.35">
      <c r="B19" s="3" t="s">
        <v>22</v>
      </c>
      <c r="D19" s="4" t="s">
        <v>10</v>
      </c>
      <c r="F19" s="3" t="s">
        <v>85</v>
      </c>
      <c r="J19" s="4" t="s">
        <v>86</v>
      </c>
      <c r="N19" s="4"/>
    </row>
    <row r="20" spans="2:14" ht="75.599999999999994" thickBot="1" x14ac:dyDescent="0.3">
      <c r="B20" s="5" t="s">
        <v>157</v>
      </c>
      <c r="D20" s="50" t="s">
        <v>13</v>
      </c>
      <c r="F20" s="5" t="s">
        <v>111</v>
      </c>
      <c r="H20" s="47" t="s">
        <v>77</v>
      </c>
      <c r="J20" s="51"/>
      <c r="L20" s="6">
        <f>IF(D20="Yes",1,0)</f>
        <v>0</v>
      </c>
      <c r="M20" s="25">
        <v>2</v>
      </c>
      <c r="N20" s="6">
        <f>L20*M20</f>
        <v>0</v>
      </c>
    </row>
    <row r="21" spans="2:14" ht="27" customHeight="1" thickBot="1" x14ac:dyDescent="0.35">
      <c r="B21" s="3" t="s">
        <v>23</v>
      </c>
      <c r="D21" s="4" t="s">
        <v>10</v>
      </c>
      <c r="F21" s="3" t="s">
        <v>85</v>
      </c>
      <c r="J21" s="4" t="s">
        <v>86</v>
      </c>
      <c r="N21" s="4"/>
    </row>
    <row r="22" spans="2:14" ht="75.599999999999994" thickBot="1" x14ac:dyDescent="0.3">
      <c r="B22" s="5" t="s">
        <v>112</v>
      </c>
      <c r="D22" s="50" t="s">
        <v>13</v>
      </c>
      <c r="F22" s="5" t="s">
        <v>90</v>
      </c>
      <c r="H22" s="43"/>
      <c r="J22" s="51"/>
      <c r="L22" s="6">
        <f>IF(D22="Yes",1,0)</f>
        <v>0</v>
      </c>
      <c r="M22" s="25">
        <v>2</v>
      </c>
      <c r="N22" s="6">
        <f>L22*M22</f>
        <v>0</v>
      </c>
    </row>
    <row r="23" spans="2:14" ht="27" customHeight="1" thickBot="1" x14ac:dyDescent="0.35">
      <c r="B23" s="3" t="s">
        <v>24</v>
      </c>
      <c r="D23" s="4" t="s">
        <v>10</v>
      </c>
      <c r="F23" s="3" t="s">
        <v>85</v>
      </c>
      <c r="J23" s="4" t="s">
        <v>86</v>
      </c>
      <c r="N23" s="4"/>
    </row>
    <row r="24" spans="2:14" ht="150.6" thickBot="1" x14ac:dyDescent="0.3">
      <c r="B24" s="5" t="s">
        <v>127</v>
      </c>
      <c r="D24" s="50" t="s">
        <v>13</v>
      </c>
      <c r="F24" s="5" t="s">
        <v>113</v>
      </c>
      <c r="H24" s="47"/>
      <c r="J24" s="51"/>
      <c r="L24" s="6">
        <f>IF(D24="Yes",1,0)</f>
        <v>0</v>
      </c>
      <c r="M24" s="25">
        <v>1</v>
      </c>
      <c r="N24" s="6">
        <f>L24*M24</f>
        <v>0</v>
      </c>
    </row>
    <row r="25" spans="2:14" ht="27" customHeight="1" thickBot="1" x14ac:dyDescent="0.35">
      <c r="B25" s="3" t="s">
        <v>25</v>
      </c>
      <c r="D25" s="4" t="s">
        <v>10</v>
      </c>
      <c r="F25" s="3" t="s">
        <v>85</v>
      </c>
      <c r="J25" s="4" t="s">
        <v>86</v>
      </c>
      <c r="N25" s="4"/>
    </row>
    <row r="26" spans="2:14" ht="75.599999999999994" thickBot="1" x14ac:dyDescent="0.3">
      <c r="B26" s="5" t="s">
        <v>91</v>
      </c>
      <c r="D26" s="50" t="s">
        <v>13</v>
      </c>
      <c r="F26" s="5" t="s">
        <v>114</v>
      </c>
      <c r="H26" s="47" t="s">
        <v>77</v>
      </c>
      <c r="J26" s="51"/>
      <c r="L26" s="6">
        <f>IF(D26="Yes",1,0)</f>
        <v>0</v>
      </c>
      <c r="M26" s="25">
        <v>1</v>
      </c>
      <c r="N26" s="6">
        <f>L26*M26</f>
        <v>0</v>
      </c>
    </row>
    <row r="27" spans="2:14" ht="27" customHeight="1" thickBot="1" x14ac:dyDescent="0.35">
      <c r="B27" s="3" t="s">
        <v>26</v>
      </c>
      <c r="D27" s="4" t="s">
        <v>10</v>
      </c>
      <c r="F27" s="3" t="s">
        <v>85</v>
      </c>
      <c r="J27" s="4" t="s">
        <v>86</v>
      </c>
      <c r="N27" s="4"/>
    </row>
    <row r="28" spans="2:14" ht="75.599999999999994" thickBot="1" x14ac:dyDescent="0.3">
      <c r="B28" s="5" t="s">
        <v>27</v>
      </c>
      <c r="D28" s="50" t="s">
        <v>13</v>
      </c>
      <c r="F28" s="5" t="s">
        <v>92</v>
      </c>
      <c r="H28" s="43"/>
      <c r="J28" s="51"/>
      <c r="L28" s="6">
        <f>IF(D28="Yes",1,0)</f>
        <v>0</v>
      </c>
      <c r="M28" s="25">
        <v>2</v>
      </c>
      <c r="N28" s="6">
        <f>L28*M28</f>
        <v>0</v>
      </c>
    </row>
    <row r="29" spans="2:14" ht="27" customHeight="1" thickBot="1" x14ac:dyDescent="0.35">
      <c r="B29" s="3" t="s">
        <v>28</v>
      </c>
      <c r="D29" s="4" t="s">
        <v>10</v>
      </c>
      <c r="F29" s="3" t="s">
        <v>85</v>
      </c>
      <c r="J29" s="4" t="s">
        <v>86</v>
      </c>
      <c r="N29" s="4"/>
    </row>
    <row r="30" spans="2:14" ht="75.599999999999994" thickBot="1" x14ac:dyDescent="0.3">
      <c r="B30" s="5" t="s">
        <v>29</v>
      </c>
      <c r="D30" s="50" t="s">
        <v>13</v>
      </c>
      <c r="F30" s="5" t="s">
        <v>115</v>
      </c>
      <c r="H30" s="43"/>
      <c r="J30" s="51"/>
      <c r="L30" s="6">
        <f>IF(D30="Yes",1,0)</f>
        <v>0</v>
      </c>
      <c r="M30" s="25">
        <v>2</v>
      </c>
      <c r="N30" s="6">
        <f>L30*M30</f>
        <v>0</v>
      </c>
    </row>
    <row r="31" spans="2:14" ht="27" customHeight="1" thickBot="1" x14ac:dyDescent="0.35">
      <c r="B31" s="3" t="s">
        <v>30</v>
      </c>
      <c r="D31" s="4" t="s">
        <v>10</v>
      </c>
      <c r="F31" s="3" t="s">
        <v>85</v>
      </c>
      <c r="J31" s="4" t="s">
        <v>86</v>
      </c>
      <c r="N31" s="4"/>
    </row>
    <row r="32" spans="2:14" ht="120.6" thickBot="1" x14ac:dyDescent="0.3">
      <c r="B32" s="5" t="s">
        <v>117</v>
      </c>
      <c r="D32" s="50" t="s">
        <v>13</v>
      </c>
      <c r="F32" s="5" t="s">
        <v>116</v>
      </c>
      <c r="H32" s="47" t="s">
        <v>77</v>
      </c>
      <c r="J32" s="51"/>
      <c r="L32" s="6">
        <f>IF(D32="Yes",1,0)</f>
        <v>0</v>
      </c>
      <c r="M32" s="25">
        <v>2</v>
      </c>
      <c r="N32" s="6">
        <f>L32*M32</f>
        <v>0</v>
      </c>
    </row>
    <row r="33" spans="2:14" ht="27" customHeight="1" thickBot="1" x14ac:dyDescent="0.35">
      <c r="B33" s="3" t="s">
        <v>31</v>
      </c>
      <c r="D33" s="4" t="s">
        <v>10</v>
      </c>
      <c r="F33" s="3" t="s">
        <v>85</v>
      </c>
      <c r="J33" s="4" t="s">
        <v>86</v>
      </c>
      <c r="N33" s="4"/>
    </row>
    <row r="34" spans="2:14" ht="75.599999999999994" thickBot="1" x14ac:dyDescent="0.3">
      <c r="B34" s="5" t="s">
        <v>32</v>
      </c>
      <c r="D34" s="50" t="s">
        <v>13</v>
      </c>
      <c r="F34" s="5" t="s">
        <v>118</v>
      </c>
      <c r="H34" s="43"/>
      <c r="J34" s="51"/>
      <c r="L34" s="6">
        <f>IF(D34="Yes",1,0)</f>
        <v>0</v>
      </c>
      <c r="M34" s="25">
        <v>2</v>
      </c>
      <c r="N34" s="6">
        <f>L34*M34</f>
        <v>0</v>
      </c>
    </row>
    <row r="35" spans="2:14" ht="27" customHeight="1" thickBot="1" x14ac:dyDescent="0.35">
      <c r="B35" s="3" t="s">
        <v>33</v>
      </c>
      <c r="D35" s="4" t="s">
        <v>10</v>
      </c>
      <c r="F35" s="3" t="s">
        <v>85</v>
      </c>
      <c r="J35" s="4" t="s">
        <v>86</v>
      </c>
      <c r="N35" s="4"/>
    </row>
    <row r="36" spans="2:14" ht="90.6" thickBot="1" x14ac:dyDescent="0.3">
      <c r="B36" s="5" t="s">
        <v>119</v>
      </c>
      <c r="D36" s="50" t="s">
        <v>13</v>
      </c>
      <c r="F36" s="5" t="s">
        <v>120</v>
      </c>
      <c r="H36" s="47" t="s">
        <v>77</v>
      </c>
      <c r="J36" s="51"/>
      <c r="L36" s="6">
        <f>IF(D36="Yes",1,0)</f>
        <v>0</v>
      </c>
      <c r="M36" s="25">
        <v>2</v>
      </c>
      <c r="N36" s="6">
        <f>L36*M36</f>
        <v>0</v>
      </c>
    </row>
    <row r="37" spans="2:14" ht="27" customHeight="1" thickBot="1" x14ac:dyDescent="0.35">
      <c r="B37" s="3" t="s">
        <v>34</v>
      </c>
      <c r="D37" s="4" t="s">
        <v>10</v>
      </c>
      <c r="F37" s="3" t="s">
        <v>85</v>
      </c>
      <c r="J37" s="4" t="s">
        <v>86</v>
      </c>
      <c r="N37" s="4"/>
    </row>
    <row r="38" spans="2:14" ht="90.6" thickBot="1" x14ac:dyDescent="0.3">
      <c r="B38" s="5" t="s">
        <v>129</v>
      </c>
      <c r="D38" s="50" t="s">
        <v>13</v>
      </c>
      <c r="F38" s="5" t="s">
        <v>93</v>
      </c>
      <c r="H38" s="43"/>
      <c r="J38" s="51"/>
      <c r="L38" s="6">
        <f>IF(D38="Yes",1,0)</f>
        <v>0</v>
      </c>
      <c r="M38" s="25">
        <v>2</v>
      </c>
      <c r="N38" s="6">
        <f>L38*M38</f>
        <v>0</v>
      </c>
    </row>
    <row r="39" spans="2:14" ht="27" customHeight="1" thickBot="1" x14ac:dyDescent="0.35">
      <c r="B39" s="3" t="s">
        <v>35</v>
      </c>
      <c r="D39" s="4" t="s">
        <v>10</v>
      </c>
      <c r="F39" s="3" t="s">
        <v>85</v>
      </c>
      <c r="J39" s="4" t="s">
        <v>86</v>
      </c>
      <c r="N39" s="4"/>
    </row>
    <row r="40" spans="2:14" ht="75.599999999999994" thickBot="1" x14ac:dyDescent="0.3">
      <c r="B40" s="5" t="s">
        <v>155</v>
      </c>
      <c r="D40" s="50" t="s">
        <v>13</v>
      </c>
      <c r="F40" s="5" t="s">
        <v>121</v>
      </c>
      <c r="H40" s="46" t="s">
        <v>77</v>
      </c>
      <c r="J40" s="51"/>
      <c r="L40" s="6">
        <f>IF(D40="Yes",1,0)</f>
        <v>0</v>
      </c>
      <c r="M40" s="25">
        <v>1</v>
      </c>
      <c r="N40" s="6">
        <f>L40*M40</f>
        <v>0</v>
      </c>
    </row>
    <row r="41" spans="2:14" ht="27" customHeight="1" thickBot="1" x14ac:dyDescent="0.35">
      <c r="B41" s="3" t="s">
        <v>36</v>
      </c>
      <c r="D41" s="4" t="s">
        <v>10</v>
      </c>
      <c r="F41" s="3" t="s">
        <v>85</v>
      </c>
      <c r="J41" s="4" t="s">
        <v>86</v>
      </c>
      <c r="N41" s="4"/>
    </row>
    <row r="42" spans="2:14" ht="120.6" thickBot="1" x14ac:dyDescent="0.3">
      <c r="B42" s="5" t="s">
        <v>94</v>
      </c>
      <c r="D42" s="50" t="s">
        <v>13</v>
      </c>
      <c r="F42" s="5" t="s">
        <v>122</v>
      </c>
      <c r="H42" s="46" t="s">
        <v>77</v>
      </c>
      <c r="J42" s="51"/>
      <c r="L42" s="6">
        <f>IF(D42="Yes",1,0)</f>
        <v>0</v>
      </c>
      <c r="M42" s="25">
        <v>1</v>
      </c>
      <c r="N42" s="6">
        <f>L42*M42</f>
        <v>0</v>
      </c>
    </row>
    <row r="43" spans="2:14" ht="27" customHeight="1" thickBot="1" x14ac:dyDescent="0.35">
      <c r="B43" s="3" t="s">
        <v>37</v>
      </c>
      <c r="D43" s="4" t="s">
        <v>10</v>
      </c>
      <c r="F43" s="3" t="s">
        <v>85</v>
      </c>
      <c r="J43" s="4" t="s">
        <v>86</v>
      </c>
      <c r="N43" s="4"/>
    </row>
    <row r="44" spans="2:14" ht="135.6" thickBot="1" x14ac:dyDescent="0.3">
      <c r="B44" s="5" t="s">
        <v>123</v>
      </c>
      <c r="D44" s="50" t="s">
        <v>13</v>
      </c>
      <c r="F44" s="5" t="s">
        <v>124</v>
      </c>
      <c r="H44" s="46" t="s">
        <v>77</v>
      </c>
      <c r="J44" s="51"/>
      <c r="L44" s="6">
        <f>IF(D44="Yes",1,0)</f>
        <v>0</v>
      </c>
      <c r="M44" s="25">
        <v>1</v>
      </c>
      <c r="N44" s="6">
        <f>L44*M44</f>
        <v>0</v>
      </c>
    </row>
    <row r="45" spans="2:14" ht="27" customHeight="1" thickBot="1" x14ac:dyDescent="0.35">
      <c r="B45" s="3" t="s">
        <v>38</v>
      </c>
      <c r="D45" s="4" t="s">
        <v>10</v>
      </c>
      <c r="F45" s="3" t="s">
        <v>85</v>
      </c>
      <c r="J45" s="4" t="s">
        <v>86</v>
      </c>
      <c r="N45" s="4"/>
    </row>
    <row r="46" spans="2:14" ht="135.6" thickBot="1" x14ac:dyDescent="0.3">
      <c r="B46" s="5" t="s">
        <v>125</v>
      </c>
      <c r="D46" s="50" t="s">
        <v>13</v>
      </c>
      <c r="F46" s="5" t="s">
        <v>126</v>
      </c>
      <c r="H46" s="43"/>
      <c r="J46" s="51"/>
      <c r="L46" s="6">
        <f>IF(D46="Yes",1,0)</f>
        <v>0</v>
      </c>
      <c r="M46" s="25">
        <v>1</v>
      </c>
      <c r="N46" s="6">
        <f>L46*M46</f>
        <v>0</v>
      </c>
    </row>
    <row r="48" spans="2:14" ht="15.6" hidden="1" thickBot="1" x14ac:dyDescent="0.3">
      <c r="B48" s="30"/>
      <c r="F48" s="30"/>
      <c r="J48" s="29" t="s">
        <v>6</v>
      </c>
      <c r="L48" s="27">
        <f>SUM(L4:L46)</f>
        <v>0</v>
      </c>
      <c r="M48" s="27">
        <f>SUM(M4:M46)</f>
        <v>35</v>
      </c>
      <c r="N48" s="28">
        <f>SUM(N4:N46)/M48</f>
        <v>0</v>
      </c>
    </row>
    <row r="49" spans="2:6" x14ac:dyDescent="0.25">
      <c r="B49" s="30"/>
      <c r="F49" s="30"/>
    </row>
  </sheetData>
  <sheetProtection algorithmName="SHA-512" hashValue="EmkgG3XSXQkmNR6Zk30M+8tc2fhxC1fveYB0zR1Wh8+JM0RRAyi7Xum9lZOKYjAQpbu2G5WailG6WD7qOKfgHw==" saltValue="/iIkVoyjXd4jHzLImV+sHA==" spinCount="100000" sheet="1" objects="1" scenarios="1"/>
  <protectedRanges>
    <protectedRange sqref="D4:D46" name="Answers"/>
    <protectedRange sqref="J4:J46" name="Notes"/>
  </protectedRanges>
  <mergeCells count="14">
    <mergeCell ref="B9:B10"/>
    <mergeCell ref="D9:D10"/>
    <mergeCell ref="F9:F10"/>
    <mergeCell ref="J9:J10"/>
    <mergeCell ref="A4:A5"/>
    <mergeCell ref="C4:C5"/>
    <mergeCell ref="E4:E5"/>
    <mergeCell ref="G4:G5"/>
    <mergeCell ref="I4:I5"/>
    <mergeCell ref="B2:J2"/>
    <mergeCell ref="B4:B5"/>
    <mergeCell ref="D4:D5"/>
    <mergeCell ref="F4:F5"/>
    <mergeCell ref="J4:J5"/>
  </mergeCells>
  <hyperlinks>
    <hyperlink ref="H4" r:id="rId1" xr:uid="{628650CB-B262-4A59-9364-14EFEFFB577A}"/>
    <hyperlink ref="H5" r:id="rId2" xr:uid="{189FC78C-7BE0-4813-B8A1-56215268986B}"/>
    <hyperlink ref="H7" r:id="rId3" xr:uid="{A2A6A4B2-7257-416F-A442-2AE022826626}"/>
    <hyperlink ref="H9" r:id="rId4" xr:uid="{4105C1F6-78B7-4EDF-85AD-2BFEBE9DCEEF}"/>
    <hyperlink ref="H16" r:id="rId5" xr:uid="{67D7DC59-1363-46FD-A45E-2F7EC031A742}"/>
    <hyperlink ref="H20" r:id="rId6" xr:uid="{0F69BD3E-6D0D-451B-8F83-A0955319BBC4}"/>
    <hyperlink ref="H40" r:id="rId7" location=":~:text=Web%20Content%20Accessibility%20Guidelines%20(WCAG)%202%20is%20developed%20through%20the,%2C%20organizations%2C%20and%20governments%20internationally" xr:uid="{A0F3DB8D-5990-4DFF-A168-02861431DDC9}"/>
    <hyperlink ref="H10" r:id="rId8" xr:uid="{7648E2B1-0411-4C04-81AD-AAF34F549D8E}"/>
    <hyperlink ref="H32" r:id="rId9" xr:uid="{3ED35A80-FBCF-4ED8-B045-8EB73AE21BC5}"/>
    <hyperlink ref="H36" r:id="rId10" xr:uid="{EB1B71A2-388C-4E74-AA84-7B57B39E9723}"/>
    <hyperlink ref="H42" r:id="rId11" xr:uid="{B9B77F68-C62C-4C00-A036-5C5E745F7AC5}"/>
    <hyperlink ref="H26" r:id="rId12" xr:uid="{96C02BD0-4287-4BD9-8BA6-12E6C9459229}"/>
    <hyperlink ref="H44" r:id="rId13" xr:uid="{91C15DD9-8B40-4EB8-9EC7-52F1CC4368C2}"/>
    <hyperlink ref="H18" r:id="rId14" xr:uid="{93F1D687-2373-4481-AFDA-DC12EACB167F}"/>
  </hyperlinks>
  <pageMargins left="0.7" right="0.7" top="0.75" bottom="0.75" header="0.3" footer="0.3"/>
  <pageSetup scale="51" fitToHeight="0" orientation="portrait" r:id="rId15"/>
  <extLst>
    <ext xmlns:x14="http://schemas.microsoft.com/office/spreadsheetml/2009/9/main" uri="{CCE6A557-97BC-4b89-ADB6-D9C93CAAB3DF}">
      <x14:dataValidations xmlns:xm="http://schemas.microsoft.com/office/excel/2006/main" count="1">
        <x14:dataValidation type="list" allowBlank="1" showInputMessage="1" showErrorMessage="1" xr:uid="{E4ABD616-19DC-4384-B8E8-C275C7134E6E}">
          <x14:formula1>
            <xm:f>Options!$A$1:$A$3</xm:f>
          </x14:formula1>
          <xm:sqref>D28 D36 D26 D34 D7 D44 D12 D16 D42 D40 D46 D4 D14 D18 D20 D22 D24 D32 D30 D38 D9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7A628-61BB-4594-9D44-8549E83914E0}">
  <sheetPr codeName="Sheet3">
    <tabColor rgb="FF00B0F0"/>
    <pageSetUpPr fitToPage="1"/>
  </sheetPr>
  <dimension ref="A1:N50"/>
  <sheetViews>
    <sheetView showGridLines="0" zoomScaleNormal="100" workbookViewId="0">
      <selection activeCell="D4" sqref="D4"/>
    </sheetView>
  </sheetViews>
  <sheetFormatPr defaultColWidth="8.77734375" defaultRowHeight="15" x14ac:dyDescent="0.25"/>
  <cols>
    <col min="1" max="1" width="2.77734375" style="1" customWidth="1"/>
    <col min="2" max="2" width="51.33203125" style="1" customWidth="1"/>
    <col min="3" max="3" width="2.77734375" style="1" customWidth="1"/>
    <col min="4" max="4" width="12.44140625" style="1" bestFit="1" customWidth="1"/>
    <col min="5" max="5" width="2.77734375" style="1" customWidth="1"/>
    <col min="6" max="6" width="50.44140625" style="1" customWidth="1"/>
    <col min="7" max="7" width="2.77734375" style="1" customWidth="1"/>
    <col min="8" max="8" width="26.109375" style="1" customWidth="1"/>
    <col min="9" max="9" width="2.77734375" style="1" customWidth="1"/>
    <col min="10" max="10" width="52.21875" style="1" customWidth="1"/>
    <col min="11" max="11" width="2.77734375" style="1" customWidth="1"/>
    <col min="12" max="14" width="9.33203125" style="1" hidden="1" customWidth="1"/>
    <col min="15" max="16384" width="8.77734375" style="1"/>
  </cols>
  <sheetData>
    <row r="1" spans="1:14" ht="15.6" thickBot="1" x14ac:dyDescent="0.3"/>
    <row r="2" spans="1:14" ht="31.2" customHeight="1" thickBot="1" x14ac:dyDescent="0.3">
      <c r="B2" s="54" t="s">
        <v>163</v>
      </c>
      <c r="C2" s="55"/>
      <c r="D2" s="55"/>
      <c r="E2" s="55"/>
      <c r="F2" s="55"/>
      <c r="G2" s="55"/>
      <c r="H2" s="55"/>
      <c r="I2" s="55"/>
      <c r="J2" s="56"/>
      <c r="N2" s="2"/>
    </row>
    <row r="3" spans="1:14" ht="27" customHeight="1" thickBot="1" x14ac:dyDescent="0.35">
      <c r="B3" s="3" t="s">
        <v>39</v>
      </c>
      <c r="D3" s="4" t="s">
        <v>10</v>
      </c>
      <c r="F3" s="3" t="s">
        <v>85</v>
      </c>
      <c r="H3" s="4" t="s">
        <v>161</v>
      </c>
      <c r="J3" s="4" t="s">
        <v>86</v>
      </c>
      <c r="L3" s="26" t="s">
        <v>83</v>
      </c>
      <c r="M3" s="26" t="s">
        <v>84</v>
      </c>
      <c r="N3" s="26" t="s">
        <v>0</v>
      </c>
    </row>
    <row r="4" spans="1:14" ht="43.2" customHeight="1" thickBot="1" x14ac:dyDescent="0.3">
      <c r="B4" s="5" t="s">
        <v>76</v>
      </c>
      <c r="D4" s="50" t="s">
        <v>13</v>
      </c>
      <c r="F4" s="5"/>
      <c r="H4" s="43"/>
      <c r="J4" s="51"/>
      <c r="L4" s="6">
        <f>IF(D4="Yes",1,0)</f>
        <v>0</v>
      </c>
      <c r="M4" s="25">
        <v>1</v>
      </c>
      <c r="N4" s="6">
        <f>L4*M4</f>
        <v>0</v>
      </c>
    </row>
    <row r="5" spans="1:14" ht="27" customHeight="1" thickBot="1" x14ac:dyDescent="0.35">
      <c r="B5" s="3" t="s">
        <v>40</v>
      </c>
      <c r="D5" s="4" t="s">
        <v>10</v>
      </c>
      <c r="F5" s="3" t="s">
        <v>85</v>
      </c>
      <c r="J5" s="4" t="s">
        <v>86</v>
      </c>
      <c r="N5" s="4"/>
    </row>
    <row r="6" spans="1:14" ht="30.6" customHeight="1" thickBot="1" x14ac:dyDescent="0.3">
      <c r="A6" s="63"/>
      <c r="B6" s="57" t="s">
        <v>128</v>
      </c>
      <c r="C6" s="63"/>
      <c r="D6" s="59" t="s">
        <v>13</v>
      </c>
      <c r="E6" s="63"/>
      <c r="F6" s="57" t="s">
        <v>95</v>
      </c>
      <c r="G6" s="63"/>
      <c r="H6" s="46" t="s">
        <v>77</v>
      </c>
      <c r="I6" s="63"/>
      <c r="J6" s="64"/>
      <c r="L6" s="6">
        <f>IF(D6="Yes",1,0)</f>
        <v>0</v>
      </c>
      <c r="M6" s="25">
        <v>1</v>
      </c>
      <c r="N6" s="6">
        <f>L6*M6</f>
        <v>0</v>
      </c>
    </row>
    <row r="7" spans="1:14" ht="30.6" customHeight="1" thickBot="1" x14ac:dyDescent="0.3">
      <c r="A7" s="63"/>
      <c r="B7" s="58"/>
      <c r="C7" s="63"/>
      <c r="D7" s="60"/>
      <c r="E7" s="63"/>
      <c r="F7" s="58"/>
      <c r="G7" s="63"/>
      <c r="H7" s="46" t="s">
        <v>77</v>
      </c>
      <c r="I7" s="63"/>
      <c r="J7" s="65"/>
      <c r="L7" s="6"/>
      <c r="M7" s="25"/>
      <c r="N7" s="6"/>
    </row>
    <row r="8" spans="1:14" ht="27" customHeight="1" thickBot="1" x14ac:dyDescent="0.35">
      <c r="B8" s="3" t="s">
        <v>41</v>
      </c>
      <c r="D8" s="4" t="s">
        <v>10</v>
      </c>
      <c r="F8" s="3" t="s">
        <v>85</v>
      </c>
      <c r="J8" s="4" t="s">
        <v>86</v>
      </c>
      <c r="N8" s="4"/>
    </row>
    <row r="9" spans="1:14" ht="50.4" customHeight="1" thickBot="1" x14ac:dyDescent="0.3">
      <c r="A9" s="63"/>
      <c r="B9" s="57" t="s">
        <v>49</v>
      </c>
      <c r="C9" s="63"/>
      <c r="D9" s="59" t="s">
        <v>13</v>
      </c>
      <c r="E9" s="63"/>
      <c r="F9" s="57" t="s">
        <v>96</v>
      </c>
      <c r="G9" s="63"/>
      <c r="H9" s="47" t="s">
        <v>77</v>
      </c>
      <c r="I9" s="63"/>
      <c r="J9" s="64"/>
      <c r="L9" s="6">
        <f>IF(D9="Yes",1,0)</f>
        <v>0</v>
      </c>
      <c r="M9" s="25">
        <v>1</v>
      </c>
      <c r="N9" s="6">
        <f>L9*M9</f>
        <v>0</v>
      </c>
    </row>
    <row r="10" spans="1:14" ht="50.4" customHeight="1" thickBot="1" x14ac:dyDescent="0.3">
      <c r="A10" s="63"/>
      <c r="B10" s="58"/>
      <c r="C10" s="63"/>
      <c r="D10" s="60"/>
      <c r="E10" s="63"/>
      <c r="F10" s="58"/>
      <c r="G10" s="63"/>
      <c r="H10" s="48" t="s">
        <v>77</v>
      </c>
      <c r="I10" s="63"/>
      <c r="J10" s="65"/>
      <c r="L10" s="6"/>
      <c r="M10" s="25"/>
      <c r="N10" s="6"/>
    </row>
    <row r="11" spans="1:14" ht="27" customHeight="1" thickBot="1" x14ac:dyDescent="0.35">
      <c r="B11" s="3" t="s">
        <v>42</v>
      </c>
      <c r="D11" s="4" t="s">
        <v>10</v>
      </c>
      <c r="F11" s="3" t="s">
        <v>85</v>
      </c>
      <c r="J11" s="4" t="s">
        <v>86</v>
      </c>
      <c r="N11" s="4"/>
    </row>
    <row r="12" spans="1:14" ht="105.6" thickBot="1" x14ac:dyDescent="0.3">
      <c r="B12" s="5" t="s">
        <v>130</v>
      </c>
      <c r="D12" s="50" t="s">
        <v>13</v>
      </c>
      <c r="F12" s="5" t="s">
        <v>131</v>
      </c>
      <c r="H12" s="47" t="s">
        <v>77</v>
      </c>
      <c r="J12" s="51"/>
      <c r="L12" s="6">
        <f>IF(D12="Yes",1,0)</f>
        <v>0</v>
      </c>
      <c r="M12" s="25">
        <v>2</v>
      </c>
      <c r="N12" s="6">
        <f>L12*M12</f>
        <v>0</v>
      </c>
    </row>
    <row r="13" spans="1:14" ht="27" customHeight="1" thickBot="1" x14ac:dyDescent="0.35">
      <c r="B13" s="3" t="s">
        <v>43</v>
      </c>
      <c r="D13" s="4" t="s">
        <v>10</v>
      </c>
      <c r="F13" s="3" t="s">
        <v>85</v>
      </c>
      <c r="J13" s="4" t="s">
        <v>86</v>
      </c>
      <c r="N13" s="4"/>
    </row>
    <row r="14" spans="1:14" ht="165.6" thickBot="1" x14ac:dyDescent="0.3">
      <c r="B14" s="5" t="s">
        <v>50</v>
      </c>
      <c r="D14" s="50" t="s">
        <v>13</v>
      </c>
      <c r="F14" s="5" t="s">
        <v>132</v>
      </c>
      <c r="H14" s="47" t="s">
        <v>77</v>
      </c>
      <c r="J14" s="51"/>
      <c r="L14" s="6">
        <f>IF(D14="Yes",1,0)</f>
        <v>0</v>
      </c>
      <c r="M14" s="25">
        <v>1</v>
      </c>
      <c r="N14" s="6">
        <f>L14*M14</f>
        <v>0</v>
      </c>
    </row>
    <row r="15" spans="1:14" ht="27" customHeight="1" thickBot="1" x14ac:dyDescent="0.35">
      <c r="B15" s="3" t="s">
        <v>44</v>
      </c>
      <c r="D15" s="4" t="s">
        <v>10</v>
      </c>
      <c r="F15" s="3" t="s">
        <v>85</v>
      </c>
      <c r="J15" s="4" t="s">
        <v>86</v>
      </c>
      <c r="N15" s="4"/>
    </row>
    <row r="16" spans="1:14" ht="60.6" thickBot="1" x14ac:dyDescent="0.3">
      <c r="B16" s="5" t="s">
        <v>133</v>
      </c>
      <c r="D16" s="50" t="s">
        <v>13</v>
      </c>
      <c r="F16" s="5" t="s">
        <v>134</v>
      </c>
      <c r="H16" s="47" t="s">
        <v>77</v>
      </c>
      <c r="J16" s="51"/>
      <c r="L16" s="6">
        <f>IF(D16="Yes",1,0)</f>
        <v>0</v>
      </c>
      <c r="M16" s="25">
        <v>1</v>
      </c>
      <c r="N16" s="6">
        <f>L16*M16</f>
        <v>0</v>
      </c>
    </row>
    <row r="17" spans="1:14" ht="27" customHeight="1" thickBot="1" x14ac:dyDescent="0.35">
      <c r="B17" s="3" t="s">
        <v>45</v>
      </c>
      <c r="D17" s="4" t="s">
        <v>10</v>
      </c>
      <c r="F17" s="3" t="s">
        <v>85</v>
      </c>
      <c r="J17" s="4" t="s">
        <v>86</v>
      </c>
      <c r="N17" s="4"/>
    </row>
    <row r="18" spans="1:14" ht="75.599999999999994" thickBot="1" x14ac:dyDescent="0.3">
      <c r="B18" s="5" t="s">
        <v>97</v>
      </c>
      <c r="D18" s="50" t="s">
        <v>13</v>
      </c>
      <c r="F18" s="5" t="s">
        <v>98</v>
      </c>
      <c r="H18" s="43"/>
      <c r="J18" s="51"/>
      <c r="L18" s="6">
        <f>IF(D18="Yes",1,0)</f>
        <v>0</v>
      </c>
      <c r="M18" s="25">
        <v>1</v>
      </c>
      <c r="N18" s="6">
        <f>L18*M18</f>
        <v>0</v>
      </c>
    </row>
    <row r="19" spans="1:14" ht="27" customHeight="1" thickBot="1" x14ac:dyDescent="0.35">
      <c r="B19" s="3" t="s">
        <v>46</v>
      </c>
      <c r="D19" s="4" t="s">
        <v>10</v>
      </c>
      <c r="F19" s="3" t="s">
        <v>85</v>
      </c>
      <c r="J19" s="4" t="s">
        <v>86</v>
      </c>
      <c r="N19" s="4"/>
    </row>
    <row r="20" spans="1:14" ht="120.6" thickBot="1" x14ac:dyDescent="0.3">
      <c r="B20" s="5" t="s">
        <v>51</v>
      </c>
      <c r="D20" s="50" t="s">
        <v>13</v>
      </c>
      <c r="F20" s="5" t="s">
        <v>135</v>
      </c>
      <c r="H20" s="43"/>
      <c r="J20" s="51"/>
      <c r="L20" s="6">
        <f>IF(D20="Yes",1,0)</f>
        <v>0</v>
      </c>
      <c r="M20" s="25">
        <v>1.5</v>
      </c>
      <c r="N20" s="6">
        <f>L20*M20</f>
        <v>0</v>
      </c>
    </row>
    <row r="21" spans="1:14" ht="27" customHeight="1" thickBot="1" x14ac:dyDescent="0.35">
      <c r="B21" s="3" t="s">
        <v>47</v>
      </c>
      <c r="D21" s="4" t="s">
        <v>10</v>
      </c>
      <c r="F21" s="3" t="s">
        <v>85</v>
      </c>
      <c r="J21" s="4" t="s">
        <v>86</v>
      </c>
      <c r="N21" s="4"/>
    </row>
    <row r="22" spans="1:14" ht="117" customHeight="1" thickBot="1" x14ac:dyDescent="0.3">
      <c r="A22" s="63"/>
      <c r="B22" s="57" t="s">
        <v>52</v>
      </c>
      <c r="C22" s="63"/>
      <c r="D22" s="59" t="s">
        <v>13</v>
      </c>
      <c r="E22" s="63"/>
      <c r="F22" s="57" t="s">
        <v>136</v>
      </c>
      <c r="G22" s="63"/>
      <c r="H22" s="47" t="s">
        <v>77</v>
      </c>
      <c r="I22" s="63"/>
      <c r="J22" s="64"/>
      <c r="L22" s="6">
        <f>IF(D22="Yes",1,0)</f>
        <v>0</v>
      </c>
      <c r="M22" s="25">
        <v>1</v>
      </c>
      <c r="N22" s="6">
        <f>L22*M22</f>
        <v>0</v>
      </c>
    </row>
    <row r="23" spans="1:14" ht="117" customHeight="1" thickBot="1" x14ac:dyDescent="0.3">
      <c r="A23" s="63"/>
      <c r="B23" s="58"/>
      <c r="C23" s="63"/>
      <c r="D23" s="60"/>
      <c r="E23" s="63"/>
      <c r="F23" s="58"/>
      <c r="G23" s="63"/>
      <c r="H23" s="47" t="s">
        <v>77</v>
      </c>
      <c r="I23" s="63"/>
      <c r="J23" s="65"/>
      <c r="L23" s="6"/>
      <c r="M23" s="25"/>
      <c r="N23" s="6"/>
    </row>
    <row r="24" spans="1:14" ht="27" customHeight="1" thickBot="1" x14ac:dyDescent="0.35">
      <c r="B24" s="3" t="s">
        <v>48</v>
      </c>
      <c r="D24" s="4" t="s">
        <v>10</v>
      </c>
      <c r="F24" s="3" t="s">
        <v>85</v>
      </c>
      <c r="J24" s="4" t="s">
        <v>86</v>
      </c>
      <c r="N24" s="4"/>
    </row>
    <row r="25" spans="1:14" ht="240.6" thickBot="1" x14ac:dyDescent="0.3">
      <c r="B25" s="5" t="s">
        <v>53</v>
      </c>
      <c r="D25" s="50" t="s">
        <v>13</v>
      </c>
      <c r="F25" s="5" t="s">
        <v>137</v>
      </c>
      <c r="H25" s="43"/>
      <c r="J25" s="51"/>
      <c r="L25" s="6">
        <f>IF(D25="Yes",1,0)</f>
        <v>0</v>
      </c>
      <c r="M25" s="25">
        <v>1</v>
      </c>
      <c r="N25" s="6">
        <f>L25*M25</f>
        <v>0</v>
      </c>
    </row>
    <row r="27" spans="1:14" ht="15.6" hidden="1" thickBot="1" x14ac:dyDescent="0.3">
      <c r="J27" s="29" t="s">
        <v>6</v>
      </c>
      <c r="L27" s="27">
        <f>SUM(L4:L25)</f>
        <v>0</v>
      </c>
      <c r="M27" s="27">
        <f>SUM(M4:M25)</f>
        <v>11.5</v>
      </c>
      <c r="N27" s="28">
        <f>SUM(N4:N25)/M27</f>
        <v>0</v>
      </c>
    </row>
    <row r="49" spans="6:6" x14ac:dyDescent="0.25">
      <c r="F49" s="30"/>
    </row>
    <row r="50" spans="6:6" x14ac:dyDescent="0.25">
      <c r="F50" s="30"/>
    </row>
  </sheetData>
  <sheetProtection algorithmName="SHA-512" hashValue="R+rvUWXFlPUahV/uta6qh1ZDV622kHocFG+VVdcY5McahFB1LMTzeUCDTOybX5120St8qCSu5f96m8jSpKedbA==" saltValue="OCf2vWMHUIRjIMdryibuPw==" spinCount="100000" sheet="1" objects="1" scenarios="1"/>
  <protectedRanges>
    <protectedRange sqref="J4:J25" name="Notes"/>
    <protectedRange sqref="D4:D25" name="Answers"/>
  </protectedRanges>
  <mergeCells count="28">
    <mergeCell ref="A9:A10"/>
    <mergeCell ref="C9:C10"/>
    <mergeCell ref="E9:E10"/>
    <mergeCell ref="G9:G10"/>
    <mergeCell ref="A22:A23"/>
    <mergeCell ref="C22:C23"/>
    <mergeCell ref="E22:E23"/>
    <mergeCell ref="G22:G23"/>
    <mergeCell ref="A6:A7"/>
    <mergeCell ref="C6:C7"/>
    <mergeCell ref="E6:E7"/>
    <mergeCell ref="G6:G7"/>
    <mergeCell ref="I6:I7"/>
    <mergeCell ref="B2:J2"/>
    <mergeCell ref="J9:J10"/>
    <mergeCell ref="B22:B23"/>
    <mergeCell ref="D22:D23"/>
    <mergeCell ref="F22:F23"/>
    <mergeCell ref="J22:J23"/>
    <mergeCell ref="I22:I23"/>
    <mergeCell ref="B9:B10"/>
    <mergeCell ref="D9:D10"/>
    <mergeCell ref="F9:F10"/>
    <mergeCell ref="I9:I10"/>
    <mergeCell ref="B6:B7"/>
    <mergeCell ref="D6:D7"/>
    <mergeCell ref="F6:F7"/>
    <mergeCell ref="J6:J7"/>
  </mergeCells>
  <hyperlinks>
    <hyperlink ref="H42" r:id="rId1" location=":~:text=Web%20Content%20Accessibility%20Guidelines%20(WCAG)%202%20is%20developed%20through%20the,%2C%20organizations%2C%20and%20governments%20internationally" display="Resource Link" xr:uid="{11B3B268-FCC4-40DB-A7A6-44D2B25C309B}"/>
    <hyperlink ref="H46" r:id="rId2" display="Resource Link" xr:uid="{21E35944-323E-41D8-9F1A-19EBEE53F5D5}"/>
    <hyperlink ref="H9" r:id="rId3" xr:uid="{44CAE508-887A-4745-97C8-EB3659A1658F}"/>
    <hyperlink ref="H10" r:id="rId4" xr:uid="{54CBCC15-9885-477D-B733-B0595A6AC4C7}"/>
    <hyperlink ref="H12" r:id="rId5" xr:uid="{50EF1387-931C-43C3-BE90-24E6EB629FE6}"/>
    <hyperlink ref="H6" r:id="rId6" xr:uid="{921360D2-F3D3-4AEF-831E-10739782F0DE}"/>
    <hyperlink ref="H16" r:id="rId7" xr:uid="{C4488D92-AD30-468C-A816-4B0845D497CC}"/>
    <hyperlink ref="H22" r:id="rId8" xr:uid="{D22ACABC-F862-46D5-ABBF-AFDD92CE5A35}"/>
    <hyperlink ref="H23" r:id="rId9" xr:uid="{AA1657E3-07F2-4320-9123-BD7C975EB56A}"/>
    <hyperlink ref="H7" r:id="rId10" xr:uid="{8A9269D4-5EA9-4B15-99A7-F58C02B50EC7}"/>
    <hyperlink ref="H14" r:id="rId11" xr:uid="{ED9D5AD8-D171-4C1C-A58F-88617510DFA3}"/>
  </hyperlinks>
  <pageMargins left="0.7" right="0.7" top="0.75" bottom="0.75" header="0.3" footer="0.3"/>
  <pageSetup scale="43" fitToHeight="0" orientation="portrait" r:id="rId12"/>
  <extLst>
    <ext xmlns:x14="http://schemas.microsoft.com/office/spreadsheetml/2009/9/main" uri="{CCE6A557-97BC-4b89-ADB6-D9C93CAAB3DF}">
      <x14:dataValidations xmlns:xm="http://schemas.microsoft.com/office/excel/2006/main" count="1">
        <x14:dataValidation type="list" allowBlank="1" showInputMessage="1" showErrorMessage="1" xr:uid="{BE0701E6-74E6-4FA5-9921-DC014B03D850}">
          <x14:formula1>
            <xm:f>Options!$A$1:$A$3</xm:f>
          </x14:formula1>
          <xm:sqref>D18 D16 D4 D20 D12 D22 D9 D14 D25 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7DCD-36D2-4A2E-9E99-5712114B50CD}">
  <sheetPr codeName="Sheet5">
    <tabColor rgb="FF00B0F0"/>
    <pageSetUpPr fitToPage="1"/>
  </sheetPr>
  <dimension ref="A1:N52"/>
  <sheetViews>
    <sheetView showGridLines="0" zoomScaleNormal="100" workbookViewId="0">
      <selection activeCell="B4" sqref="B4:B7"/>
    </sheetView>
  </sheetViews>
  <sheetFormatPr defaultColWidth="8.77734375" defaultRowHeight="15" x14ac:dyDescent="0.25"/>
  <cols>
    <col min="1" max="1" width="2.77734375" style="1" customWidth="1"/>
    <col min="2" max="2" width="50.6640625" style="1" customWidth="1"/>
    <col min="3" max="3" width="2.77734375" style="1" customWidth="1"/>
    <col min="4" max="4" width="12.44140625" style="1" bestFit="1" customWidth="1"/>
    <col min="5" max="5" width="2.77734375" style="1" customWidth="1"/>
    <col min="6" max="6" width="51.44140625" style="1" customWidth="1"/>
    <col min="7" max="7" width="2.77734375" style="1" customWidth="1"/>
    <col min="8" max="8" width="26.109375" style="1" customWidth="1"/>
    <col min="9" max="9" width="2.77734375" style="1" customWidth="1"/>
    <col min="10" max="10" width="52.21875" style="1" customWidth="1"/>
    <col min="11" max="11" width="2.77734375" style="1" customWidth="1"/>
    <col min="12" max="14" width="8.44140625" style="1" hidden="1" customWidth="1"/>
    <col min="15" max="16384" width="8.77734375" style="1"/>
  </cols>
  <sheetData>
    <row r="1" spans="1:14" s="53" customFormat="1" ht="15.6" thickBot="1" x14ac:dyDescent="0.3"/>
    <row r="2" spans="1:14" ht="31.2" customHeight="1" thickBot="1" x14ac:dyDescent="0.3">
      <c r="B2" s="66" t="s">
        <v>164</v>
      </c>
      <c r="C2" s="67"/>
      <c r="D2" s="67"/>
      <c r="E2" s="67"/>
      <c r="F2" s="67"/>
      <c r="G2" s="67"/>
      <c r="H2" s="67"/>
      <c r="I2" s="67"/>
      <c r="J2" s="68"/>
      <c r="N2" s="2"/>
    </row>
    <row r="3" spans="1:14" ht="23.4" customHeight="1" thickBot="1" x14ac:dyDescent="0.35">
      <c r="B3" s="3" t="s">
        <v>63</v>
      </c>
      <c r="D3" s="4" t="s">
        <v>10</v>
      </c>
      <c r="F3" s="3" t="s">
        <v>85</v>
      </c>
      <c r="H3" s="4" t="s">
        <v>161</v>
      </c>
      <c r="J3" s="4" t="s">
        <v>86</v>
      </c>
      <c r="L3" s="26" t="s">
        <v>83</v>
      </c>
      <c r="M3" s="26" t="s">
        <v>84</v>
      </c>
      <c r="N3" s="26" t="s">
        <v>0</v>
      </c>
    </row>
    <row r="4" spans="1:14" ht="46.8" customHeight="1" thickBot="1" x14ac:dyDescent="0.3">
      <c r="A4" s="63"/>
      <c r="B4" s="57" t="s">
        <v>70</v>
      </c>
      <c r="C4" s="63"/>
      <c r="D4" s="59" t="s">
        <v>13</v>
      </c>
      <c r="E4" s="63"/>
      <c r="F4" s="57" t="s">
        <v>158</v>
      </c>
      <c r="G4" s="63"/>
      <c r="H4" s="46" t="s">
        <v>77</v>
      </c>
      <c r="I4" s="63"/>
      <c r="J4" s="64"/>
      <c r="L4" s="6">
        <f>IF(D4="Yes",1,0)</f>
        <v>0</v>
      </c>
      <c r="M4" s="25">
        <v>2</v>
      </c>
      <c r="N4" s="6">
        <f>L4*M4</f>
        <v>0</v>
      </c>
    </row>
    <row r="5" spans="1:14" ht="46.8" customHeight="1" thickBot="1" x14ac:dyDescent="0.3">
      <c r="A5" s="63"/>
      <c r="B5" s="70"/>
      <c r="C5" s="63"/>
      <c r="D5" s="69"/>
      <c r="E5" s="63"/>
      <c r="F5" s="70"/>
      <c r="G5" s="63"/>
      <c r="H5" s="46" t="s">
        <v>77</v>
      </c>
      <c r="I5" s="63"/>
      <c r="J5" s="71"/>
      <c r="L5" s="6"/>
      <c r="M5" s="25"/>
      <c r="N5" s="6"/>
    </row>
    <row r="6" spans="1:14" ht="46.8" customHeight="1" thickBot="1" x14ac:dyDescent="0.3">
      <c r="A6" s="63"/>
      <c r="B6" s="70"/>
      <c r="C6" s="63"/>
      <c r="D6" s="69"/>
      <c r="E6" s="63"/>
      <c r="F6" s="70"/>
      <c r="G6" s="63"/>
      <c r="H6" s="46" t="s">
        <v>77</v>
      </c>
      <c r="I6" s="63"/>
      <c r="J6" s="71"/>
      <c r="L6" s="6"/>
      <c r="M6" s="25"/>
      <c r="N6" s="6"/>
    </row>
    <row r="7" spans="1:14" ht="46.8" customHeight="1" thickBot="1" x14ac:dyDescent="0.3">
      <c r="A7" s="63"/>
      <c r="B7" s="58"/>
      <c r="C7" s="63"/>
      <c r="D7" s="60"/>
      <c r="E7" s="63"/>
      <c r="F7" s="58"/>
      <c r="G7" s="63"/>
      <c r="H7" s="46" t="s">
        <v>77</v>
      </c>
      <c r="I7" s="63"/>
      <c r="J7" s="65"/>
      <c r="L7" s="6"/>
      <c r="M7" s="25"/>
      <c r="N7" s="6"/>
    </row>
    <row r="8" spans="1:14" ht="27" customHeight="1" thickBot="1" x14ac:dyDescent="0.35">
      <c r="B8" s="3" t="s">
        <v>64</v>
      </c>
      <c r="D8" s="4" t="s">
        <v>10</v>
      </c>
      <c r="F8" s="3" t="s">
        <v>85</v>
      </c>
      <c r="J8" s="4" t="s">
        <v>86</v>
      </c>
      <c r="N8" s="4"/>
    </row>
    <row r="9" spans="1:14" ht="135.6" thickBot="1" x14ac:dyDescent="0.3">
      <c r="B9" s="5" t="s">
        <v>152</v>
      </c>
      <c r="D9" s="50" t="s">
        <v>13</v>
      </c>
      <c r="F9" s="5" t="s">
        <v>138</v>
      </c>
      <c r="H9" s="43"/>
      <c r="J9" s="51"/>
      <c r="L9" s="6">
        <f>IF(D9="Yes",1,0)</f>
        <v>0</v>
      </c>
      <c r="M9" s="25">
        <v>2</v>
      </c>
      <c r="N9" s="6">
        <f>L9*M9</f>
        <v>0</v>
      </c>
    </row>
    <row r="10" spans="1:14" ht="27" customHeight="1" thickBot="1" x14ac:dyDescent="0.35">
      <c r="B10" s="3" t="s">
        <v>65</v>
      </c>
      <c r="D10" s="4" t="s">
        <v>10</v>
      </c>
      <c r="F10" s="3" t="s">
        <v>85</v>
      </c>
      <c r="J10" s="4" t="s">
        <v>86</v>
      </c>
      <c r="N10" s="4"/>
    </row>
    <row r="11" spans="1:14" ht="45.6" thickBot="1" x14ac:dyDescent="0.3">
      <c r="B11" s="5" t="s">
        <v>139</v>
      </c>
      <c r="D11" s="50" t="s">
        <v>13</v>
      </c>
      <c r="F11" s="5"/>
      <c r="H11" s="43"/>
      <c r="J11" s="51"/>
      <c r="L11" s="6">
        <f>IF(D11="Yes",1,0)</f>
        <v>0</v>
      </c>
      <c r="M11" s="25">
        <v>1</v>
      </c>
      <c r="N11" s="6">
        <f>L11*M11</f>
        <v>0</v>
      </c>
    </row>
    <row r="12" spans="1:14" ht="27" customHeight="1" thickBot="1" x14ac:dyDescent="0.35">
      <c r="B12" s="3" t="s">
        <v>66</v>
      </c>
      <c r="D12" s="4" t="s">
        <v>10</v>
      </c>
      <c r="F12" s="3" t="s">
        <v>85</v>
      </c>
      <c r="J12" s="4" t="s">
        <v>86</v>
      </c>
      <c r="N12" s="4"/>
    </row>
    <row r="13" spans="1:14" ht="106.2" thickBot="1" x14ac:dyDescent="0.3">
      <c r="B13" s="5" t="s">
        <v>2</v>
      </c>
      <c r="D13" s="50" t="s">
        <v>13</v>
      </c>
      <c r="F13" s="5" t="s">
        <v>101</v>
      </c>
      <c r="H13" s="43"/>
      <c r="J13" s="51"/>
      <c r="L13" s="6">
        <f>IF(D13="Yes",1,0)</f>
        <v>0</v>
      </c>
      <c r="M13" s="25">
        <v>1</v>
      </c>
      <c r="N13" s="6">
        <f>L13*M13</f>
        <v>0</v>
      </c>
    </row>
    <row r="14" spans="1:14" ht="27" customHeight="1" thickBot="1" x14ac:dyDescent="0.35">
      <c r="B14" s="3" t="s">
        <v>67</v>
      </c>
      <c r="D14" s="4" t="s">
        <v>10</v>
      </c>
      <c r="F14" s="3" t="s">
        <v>85</v>
      </c>
      <c r="J14" s="4" t="s">
        <v>86</v>
      </c>
      <c r="N14" s="4"/>
    </row>
    <row r="15" spans="1:14" ht="135.6" thickBot="1" x14ac:dyDescent="0.3">
      <c r="B15" s="5" t="s">
        <v>87</v>
      </c>
      <c r="D15" s="50" t="s">
        <v>13</v>
      </c>
      <c r="F15" s="5" t="s">
        <v>140</v>
      </c>
      <c r="H15" s="43"/>
      <c r="J15" s="51"/>
      <c r="L15" s="6">
        <f>IF(D15="Yes",1,0)</f>
        <v>0</v>
      </c>
      <c r="M15" s="25">
        <v>1</v>
      </c>
      <c r="N15" s="6">
        <f>L15*M15</f>
        <v>0</v>
      </c>
    </row>
    <row r="16" spans="1:14" ht="27" customHeight="1" thickBot="1" x14ac:dyDescent="0.35">
      <c r="B16" s="3" t="s">
        <v>68</v>
      </c>
      <c r="D16" s="4" t="s">
        <v>10</v>
      </c>
      <c r="F16" s="3" t="s">
        <v>85</v>
      </c>
      <c r="J16" s="4" t="s">
        <v>86</v>
      </c>
      <c r="N16" s="4"/>
    </row>
    <row r="17" spans="2:14" ht="75.599999999999994" thickBot="1" x14ac:dyDescent="0.3">
      <c r="B17" s="5" t="s">
        <v>141</v>
      </c>
      <c r="D17" s="50" t="s">
        <v>13</v>
      </c>
      <c r="F17" s="5"/>
      <c r="H17" s="43"/>
      <c r="J17" s="51"/>
      <c r="L17" s="6">
        <f>IF(D17="Yes",1,0)</f>
        <v>0</v>
      </c>
      <c r="M17" s="25">
        <v>1</v>
      </c>
      <c r="N17" s="6">
        <f>L17*M17</f>
        <v>0</v>
      </c>
    </row>
    <row r="18" spans="2:14" ht="27" customHeight="1" thickBot="1" x14ac:dyDescent="0.35">
      <c r="B18" s="3" t="s">
        <v>69</v>
      </c>
      <c r="D18" s="4" t="s">
        <v>10</v>
      </c>
      <c r="F18" s="3" t="s">
        <v>85</v>
      </c>
      <c r="J18" s="4" t="s">
        <v>86</v>
      </c>
      <c r="N18" s="4"/>
    </row>
    <row r="19" spans="2:14" ht="90.6" thickBot="1" x14ac:dyDescent="0.3">
      <c r="B19" s="5" t="s">
        <v>71</v>
      </c>
      <c r="D19" s="50" t="s">
        <v>13</v>
      </c>
      <c r="F19" s="5"/>
      <c r="H19" s="43"/>
      <c r="J19" s="51"/>
      <c r="L19" s="6">
        <f>IF(D19="Yes",1,0)</f>
        <v>0</v>
      </c>
      <c r="M19" s="25">
        <v>1.5</v>
      </c>
      <c r="N19" s="6">
        <f>L19*M19</f>
        <v>0</v>
      </c>
    </row>
    <row r="20" spans="2:14" ht="27" customHeight="1" thickBot="1" x14ac:dyDescent="0.35">
      <c r="B20" s="3" t="s">
        <v>72</v>
      </c>
      <c r="D20" s="4" t="s">
        <v>10</v>
      </c>
      <c r="F20" s="3" t="s">
        <v>85</v>
      </c>
      <c r="J20" s="4" t="s">
        <v>86</v>
      </c>
      <c r="N20" s="4"/>
    </row>
    <row r="21" spans="2:14" ht="75.599999999999994" thickBot="1" x14ac:dyDescent="0.3">
      <c r="B21" s="5" t="s">
        <v>142</v>
      </c>
      <c r="D21" s="50" t="s">
        <v>13</v>
      </c>
      <c r="F21" s="5"/>
      <c r="H21" s="43"/>
      <c r="J21" s="51"/>
      <c r="L21" s="6">
        <f>IF(D21="Yes",1,0)</f>
        <v>0</v>
      </c>
      <c r="M21" s="25">
        <v>1</v>
      </c>
      <c r="N21" s="6">
        <f>L21*M21</f>
        <v>0</v>
      </c>
    </row>
    <row r="22" spans="2:14" ht="27" customHeight="1" thickBot="1" x14ac:dyDescent="0.35">
      <c r="B22" s="3" t="s">
        <v>73</v>
      </c>
      <c r="D22" s="4" t="s">
        <v>10</v>
      </c>
      <c r="F22" s="3" t="s">
        <v>85</v>
      </c>
      <c r="J22" s="4" t="s">
        <v>86</v>
      </c>
      <c r="N22" s="4"/>
    </row>
    <row r="23" spans="2:14" ht="90.6" thickBot="1" x14ac:dyDescent="0.3">
      <c r="B23" s="5" t="s">
        <v>74</v>
      </c>
      <c r="D23" s="50" t="s">
        <v>13</v>
      </c>
      <c r="F23" s="5" t="s">
        <v>102</v>
      </c>
      <c r="H23" s="46" t="s">
        <v>77</v>
      </c>
      <c r="J23" s="51"/>
      <c r="L23" s="6">
        <f>IF(D23="Yes",1,0)</f>
        <v>0</v>
      </c>
      <c r="M23" s="25">
        <v>1</v>
      </c>
      <c r="N23" s="6">
        <f>L23*M23</f>
        <v>0</v>
      </c>
    </row>
    <row r="25" spans="2:14" ht="15.6" hidden="1" thickBot="1" x14ac:dyDescent="0.3">
      <c r="J25" s="29" t="s">
        <v>6</v>
      </c>
      <c r="L25" s="27">
        <f>SUM(L4:L23)</f>
        <v>0</v>
      </c>
      <c r="M25" s="27">
        <f>SUM(M4:M23)</f>
        <v>11.5</v>
      </c>
      <c r="N25" s="7">
        <f>SUM(N4:N23)/M25</f>
        <v>0</v>
      </c>
    </row>
    <row r="51" spans="6:6" x14ac:dyDescent="0.25">
      <c r="F51" s="30"/>
    </row>
    <row r="52" spans="6:6" x14ac:dyDescent="0.25">
      <c r="F52" s="30"/>
    </row>
  </sheetData>
  <sheetProtection algorithmName="SHA-512" hashValue="pa6s9hqeVZLPJ4GJo+cQ2kHp59+5T7unYW1tL338jqn8FWeenk8tPw8d87WxuDxLI6JRWf35ZnX8mw/E2xkw2w==" saltValue="n/jo0IEhxExdF22EYZsKwA==" spinCount="100000" sheet="1" objects="1" scenarios="1"/>
  <protectedRanges>
    <protectedRange sqref="D4:D23" name="Answers"/>
    <protectedRange sqref="J4:J23" name="Notes"/>
  </protectedRanges>
  <mergeCells count="10">
    <mergeCell ref="A4:A7"/>
    <mergeCell ref="C4:C7"/>
    <mergeCell ref="E4:E7"/>
    <mergeCell ref="G4:G7"/>
    <mergeCell ref="I4:I7"/>
    <mergeCell ref="B2:J2"/>
    <mergeCell ref="D4:D7"/>
    <mergeCell ref="F4:F7"/>
    <mergeCell ref="J4:J7"/>
    <mergeCell ref="B4:B7"/>
  </mergeCells>
  <hyperlinks>
    <hyperlink ref="H4" r:id="rId1" xr:uid="{5FDA20A2-0179-41C7-826D-E27FBD2BD40F}"/>
    <hyperlink ref="H5" r:id="rId2" xr:uid="{C0CE0EB6-A65D-44A2-81EA-A8BEFF126FB4}"/>
    <hyperlink ref="H6" r:id="rId3" xr:uid="{D579F29A-01A3-4318-AD0F-09EDA14B7F07}"/>
    <hyperlink ref="H7" r:id="rId4" xr:uid="{4C074487-D656-47EF-A60B-ED100564D14A}"/>
    <hyperlink ref="H23" r:id="rId5" xr:uid="{A70A3937-DF47-4144-9FD0-371A2A425C9E}"/>
  </hyperlinks>
  <pageMargins left="0.7" right="0.7" top="0.75" bottom="0.75" header="0.3" footer="0.3"/>
  <pageSetup scale="52" fitToHeight="0" orientation="portrait" r:id="rId6"/>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37FA0AF5-12A5-436B-B613-20757F3EF644}">
          <x14:formula1>
            <xm:f>Options!$A$1:$A$3</xm:f>
          </x14:formula1>
          <xm:sqref>D11 D15 D13 D23 D9 D21 D19 D17 D4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CC7A-3A3A-499C-9B65-D4AF6DD202DE}">
  <sheetPr codeName="Sheet4">
    <tabColor rgb="FF00B0F0"/>
    <pageSetUpPr fitToPage="1"/>
  </sheetPr>
  <dimension ref="A1:N50"/>
  <sheetViews>
    <sheetView showGridLines="0" zoomScaleNormal="100" workbookViewId="0">
      <selection activeCell="B2" sqref="B2:J2"/>
    </sheetView>
  </sheetViews>
  <sheetFormatPr defaultColWidth="8.77734375" defaultRowHeight="15" x14ac:dyDescent="0.25"/>
  <cols>
    <col min="1" max="1" width="2.77734375" style="1" customWidth="1"/>
    <col min="2" max="2" width="50.6640625" style="1" customWidth="1"/>
    <col min="3" max="3" width="2.77734375" style="1" customWidth="1"/>
    <col min="4" max="4" width="12.44140625" style="1" bestFit="1" customWidth="1"/>
    <col min="5" max="5" width="2.77734375" style="1" customWidth="1"/>
    <col min="6" max="6" width="51.44140625" style="1" customWidth="1"/>
    <col min="7" max="7" width="2.77734375" style="1" customWidth="1"/>
    <col min="8" max="8" width="26.109375" style="1" customWidth="1"/>
    <col min="9" max="9" width="2.77734375" style="1" customWidth="1"/>
    <col min="10" max="10" width="52.21875" style="1" customWidth="1"/>
    <col min="11" max="11" width="2.77734375" style="1" customWidth="1"/>
    <col min="12" max="14" width="10.21875" style="1" hidden="1" customWidth="1"/>
    <col min="15" max="16384" width="8.77734375" style="1"/>
  </cols>
  <sheetData>
    <row r="1" spans="1:14" ht="15.6" thickBot="1" x14ac:dyDescent="0.3">
      <c r="H1" s="45"/>
    </row>
    <row r="2" spans="1:14" ht="31.2" customHeight="1" thickBot="1" x14ac:dyDescent="0.3">
      <c r="B2" s="54" t="s">
        <v>165</v>
      </c>
      <c r="C2" s="55"/>
      <c r="D2" s="55"/>
      <c r="E2" s="55"/>
      <c r="F2" s="55"/>
      <c r="G2" s="55"/>
      <c r="H2" s="55"/>
      <c r="I2" s="55"/>
      <c r="J2" s="56"/>
      <c r="N2" s="2"/>
    </row>
    <row r="3" spans="1:14" ht="20.399999999999999" customHeight="1" thickBot="1" x14ac:dyDescent="0.35">
      <c r="B3" s="3" t="s">
        <v>54</v>
      </c>
      <c r="D3" s="4" t="s">
        <v>10</v>
      </c>
      <c r="F3" s="3" t="s">
        <v>85</v>
      </c>
      <c r="H3" s="4" t="s">
        <v>161</v>
      </c>
      <c r="J3" s="4" t="s">
        <v>86</v>
      </c>
      <c r="L3" s="26" t="s">
        <v>83</v>
      </c>
      <c r="M3" s="26" t="s">
        <v>84</v>
      </c>
      <c r="N3" s="26" t="s">
        <v>0</v>
      </c>
    </row>
    <row r="4" spans="1:14" ht="85.2" customHeight="1" thickBot="1" x14ac:dyDescent="0.3">
      <c r="A4" s="63"/>
      <c r="B4" s="57" t="s">
        <v>143</v>
      </c>
      <c r="C4" s="63"/>
      <c r="D4" s="59" t="s">
        <v>13</v>
      </c>
      <c r="E4" s="63"/>
      <c r="F4" s="57" t="s">
        <v>144</v>
      </c>
      <c r="G4" s="63"/>
      <c r="H4" s="46" t="s">
        <v>77</v>
      </c>
      <c r="I4" s="63"/>
      <c r="J4" s="64"/>
      <c r="L4" s="6">
        <f>IF(D4="Yes",1,0)</f>
        <v>0</v>
      </c>
      <c r="M4" s="25">
        <v>1</v>
      </c>
      <c r="N4" s="6">
        <f>L4*M4</f>
        <v>0</v>
      </c>
    </row>
    <row r="5" spans="1:14" ht="85.2" customHeight="1" thickBot="1" x14ac:dyDescent="0.3">
      <c r="A5" s="63"/>
      <c r="B5" s="58"/>
      <c r="C5" s="63"/>
      <c r="D5" s="60"/>
      <c r="E5" s="63"/>
      <c r="F5" s="58"/>
      <c r="G5" s="63"/>
      <c r="H5" s="46" t="s">
        <v>77</v>
      </c>
      <c r="I5" s="63"/>
      <c r="J5" s="65"/>
      <c r="L5" s="6"/>
      <c r="M5" s="25"/>
      <c r="N5" s="6"/>
    </row>
    <row r="6" spans="1:14" ht="27" customHeight="1" thickBot="1" x14ac:dyDescent="0.35">
      <c r="B6" s="3" t="s">
        <v>55</v>
      </c>
      <c r="D6" s="4" t="s">
        <v>10</v>
      </c>
      <c r="F6" s="3" t="s">
        <v>85</v>
      </c>
      <c r="J6" s="4" t="s">
        <v>86</v>
      </c>
      <c r="N6" s="4"/>
    </row>
    <row r="7" spans="1:14" ht="60.6" thickBot="1" x14ac:dyDescent="0.3">
      <c r="B7" s="5" t="s">
        <v>145</v>
      </c>
      <c r="D7" s="50" t="s">
        <v>13</v>
      </c>
      <c r="F7" s="5"/>
      <c r="H7" s="46" t="s">
        <v>77</v>
      </c>
      <c r="J7" s="51"/>
      <c r="L7" s="6">
        <f>IF(D7="Yes",1,0)</f>
        <v>0</v>
      </c>
      <c r="M7" s="25">
        <v>1</v>
      </c>
      <c r="N7" s="6">
        <f>L7*M7</f>
        <v>0</v>
      </c>
    </row>
    <row r="8" spans="1:14" ht="27" customHeight="1" thickBot="1" x14ac:dyDescent="0.35">
      <c r="B8" s="3" t="s">
        <v>56</v>
      </c>
      <c r="D8" s="4" t="s">
        <v>10</v>
      </c>
      <c r="F8" s="3" t="s">
        <v>85</v>
      </c>
      <c r="J8" s="4" t="s">
        <v>86</v>
      </c>
      <c r="N8" s="4"/>
    </row>
    <row r="9" spans="1:14" ht="105.6" thickBot="1" x14ac:dyDescent="0.3">
      <c r="B9" s="5" t="s">
        <v>99</v>
      </c>
      <c r="D9" s="50" t="s">
        <v>13</v>
      </c>
      <c r="F9" s="5" t="s">
        <v>146</v>
      </c>
      <c r="H9" s="46" t="s">
        <v>77</v>
      </c>
      <c r="J9" s="51"/>
      <c r="L9" s="6">
        <f>IF(D9="Yes",1,0)</f>
        <v>0</v>
      </c>
      <c r="M9" s="25">
        <v>1.5</v>
      </c>
      <c r="N9" s="6">
        <f>L9*M9</f>
        <v>0</v>
      </c>
    </row>
    <row r="10" spans="1:14" ht="27" customHeight="1" thickBot="1" x14ac:dyDescent="0.35">
      <c r="B10" s="3" t="s">
        <v>57</v>
      </c>
      <c r="D10" s="4" t="s">
        <v>10</v>
      </c>
      <c r="F10" s="3" t="s">
        <v>85</v>
      </c>
      <c r="J10" s="4" t="s">
        <v>86</v>
      </c>
      <c r="N10" s="4"/>
    </row>
    <row r="11" spans="1:14" ht="75.599999999999994" thickBot="1" x14ac:dyDescent="0.3">
      <c r="B11" s="5" t="s">
        <v>61</v>
      </c>
      <c r="D11" s="50" t="s">
        <v>13</v>
      </c>
      <c r="F11" s="5" t="s">
        <v>147</v>
      </c>
      <c r="H11" s="43"/>
      <c r="J11" s="51"/>
      <c r="L11" s="6">
        <f>IF(D11="Yes",1,0)</f>
        <v>0</v>
      </c>
      <c r="M11" s="25">
        <v>1</v>
      </c>
      <c r="N11" s="6">
        <f>L11*M11</f>
        <v>0</v>
      </c>
    </row>
    <row r="12" spans="1:14" ht="27" customHeight="1" thickBot="1" x14ac:dyDescent="0.35">
      <c r="B12" s="3" t="s">
        <v>58</v>
      </c>
      <c r="D12" s="4" t="s">
        <v>10</v>
      </c>
      <c r="F12" s="3" t="s">
        <v>85</v>
      </c>
      <c r="J12" s="4" t="s">
        <v>86</v>
      </c>
      <c r="N12" s="4"/>
    </row>
    <row r="13" spans="1:14" ht="165.6" thickBot="1" x14ac:dyDescent="0.3">
      <c r="B13" s="5" t="s">
        <v>62</v>
      </c>
      <c r="D13" s="50" t="s">
        <v>13</v>
      </c>
      <c r="F13" s="5" t="s">
        <v>148</v>
      </c>
      <c r="H13" s="43"/>
      <c r="J13" s="51"/>
      <c r="L13" s="6">
        <f>IF(D13="Yes",1,0)</f>
        <v>0</v>
      </c>
      <c r="M13" s="25">
        <v>1</v>
      </c>
      <c r="N13" s="6">
        <f>L13*M13</f>
        <v>0</v>
      </c>
    </row>
    <row r="14" spans="1:14" ht="27" customHeight="1" thickBot="1" x14ac:dyDescent="0.35">
      <c r="B14" s="3" t="s">
        <v>59</v>
      </c>
      <c r="D14" s="4" t="s">
        <v>10</v>
      </c>
      <c r="F14" s="3" t="s">
        <v>85</v>
      </c>
      <c r="H14" s="46"/>
      <c r="J14" s="4" t="s">
        <v>86</v>
      </c>
      <c r="N14" s="4"/>
    </row>
    <row r="15" spans="1:14" ht="210.6" thickBot="1" x14ac:dyDescent="0.3">
      <c r="B15" s="5" t="s">
        <v>100</v>
      </c>
      <c r="D15" s="50" t="s">
        <v>13</v>
      </c>
      <c r="F15" s="5" t="s">
        <v>149</v>
      </c>
      <c r="H15" s="46" t="s">
        <v>77</v>
      </c>
      <c r="J15" s="51"/>
      <c r="L15" s="6">
        <f>IF(D15="Yes",1,0)</f>
        <v>0</v>
      </c>
      <c r="M15" s="25">
        <v>1.5</v>
      </c>
      <c r="N15" s="6">
        <f>L15*M15</f>
        <v>0</v>
      </c>
    </row>
    <row r="16" spans="1:14" ht="27" customHeight="1" thickBot="1" x14ac:dyDescent="0.35">
      <c r="B16" s="3" t="s">
        <v>60</v>
      </c>
      <c r="D16" s="4" t="s">
        <v>10</v>
      </c>
      <c r="F16" s="3" t="s">
        <v>85</v>
      </c>
      <c r="J16" s="4" t="s">
        <v>86</v>
      </c>
      <c r="N16" s="4"/>
    </row>
    <row r="17" spans="2:14" ht="136.19999999999999" thickBot="1" x14ac:dyDescent="0.3">
      <c r="B17" s="5" t="s">
        <v>150</v>
      </c>
      <c r="D17" s="50" t="s">
        <v>13</v>
      </c>
      <c r="F17" s="5" t="s">
        <v>151</v>
      </c>
      <c r="H17" s="43"/>
      <c r="J17" s="51"/>
      <c r="L17" s="6">
        <f>IF(D17="Yes",1,0)</f>
        <v>0</v>
      </c>
      <c r="M17" s="25">
        <v>1</v>
      </c>
      <c r="N17" s="6">
        <f>L17*M17</f>
        <v>0</v>
      </c>
    </row>
    <row r="19" spans="2:14" ht="15.6" hidden="1" thickBot="1" x14ac:dyDescent="0.3">
      <c r="J19" s="29" t="s">
        <v>6</v>
      </c>
      <c r="L19" s="27">
        <f>SUM(L4:L17)</f>
        <v>0</v>
      </c>
      <c r="M19" s="27">
        <f>SUM(M4:M17)</f>
        <v>8</v>
      </c>
      <c r="N19" s="7">
        <f>SUM(N4:N17)/M19</f>
        <v>0</v>
      </c>
    </row>
    <row r="49" spans="6:6" x14ac:dyDescent="0.25">
      <c r="F49" s="30"/>
    </row>
    <row r="50" spans="6:6" x14ac:dyDescent="0.25">
      <c r="F50" s="30"/>
    </row>
  </sheetData>
  <sheetProtection algorithmName="SHA-512" hashValue="rCve9ubrYa2D99DiLgAYub/g19eWJh1L0BHTSw+cb+IFH9Wv62JpFqcLsfa1AcTJkGG4E5dlVptKx4T9Hd1tIw==" saltValue="Q4trWjELJD87/8reuzmnyA==" spinCount="100000" sheet="1" objects="1" scenarios="1"/>
  <protectedRanges>
    <protectedRange sqref="J4:J17" name="Notes"/>
    <protectedRange sqref="D4:D17" name="Answers"/>
  </protectedRanges>
  <mergeCells count="10">
    <mergeCell ref="A4:A5"/>
    <mergeCell ref="C4:C5"/>
    <mergeCell ref="E4:E5"/>
    <mergeCell ref="G4:G5"/>
    <mergeCell ref="B2:J2"/>
    <mergeCell ref="B4:B5"/>
    <mergeCell ref="D4:D5"/>
    <mergeCell ref="F4:F5"/>
    <mergeCell ref="J4:J5"/>
    <mergeCell ref="I4:I5"/>
  </mergeCells>
  <hyperlinks>
    <hyperlink ref="H4" r:id="rId1" xr:uid="{B0BE296D-6584-4831-BF34-45B753F750D2}"/>
    <hyperlink ref="H5" r:id="rId2" xr:uid="{6396C82B-9925-40D7-9709-98429756BC45}"/>
    <hyperlink ref="H9" r:id="rId3" xr:uid="{95FB2E27-DAF0-4FD6-8259-2319B7FE7895}"/>
    <hyperlink ref="H15" r:id="rId4" xr:uid="{20393A8E-3D52-47B9-8862-BB717213F836}"/>
    <hyperlink ref="H7" r:id="rId5" xr:uid="{5B7A70DA-2265-41F0-A891-60BB067F6A66}"/>
  </hyperlinks>
  <pageMargins left="0.7" right="0.7" top="0.75" bottom="0.75" header="0.3" footer="0.3"/>
  <pageSetup scale="51" fitToHeight="0" orientation="portrait" r:id="rId6"/>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9423B84-4AF5-4D4A-96CD-609E517E8B5C}">
          <x14:formula1>
            <xm:f>Options!$A$1:$A$3</xm:f>
          </x14:formula1>
          <xm:sqref>D7 D9 D11 D15 D13 D17 D4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E1AF-EAEE-46BB-A327-E72D264D09B0}">
  <sheetPr codeName="Sheet6">
    <tabColor rgb="FFFF0000"/>
    <pageSetUpPr fitToPage="1"/>
  </sheetPr>
  <dimension ref="A1:I86"/>
  <sheetViews>
    <sheetView showGridLines="0" zoomScaleNormal="100" workbookViewId="0">
      <selection activeCell="B5" sqref="B5"/>
    </sheetView>
  </sheetViews>
  <sheetFormatPr defaultColWidth="8.77734375" defaultRowHeight="17.399999999999999" x14ac:dyDescent="0.3"/>
  <cols>
    <col min="1" max="1" width="4.21875" style="9" customWidth="1"/>
    <col min="2" max="2" width="90.33203125" style="9" customWidth="1"/>
    <col min="3" max="3" width="4.21875" style="9" customWidth="1"/>
    <col min="4" max="4" width="32.44140625" style="9" customWidth="1"/>
    <col min="5" max="5" width="4.21875" style="9" customWidth="1"/>
    <col min="6" max="6" width="32.44140625" style="9" customWidth="1"/>
    <col min="7" max="7" width="4.21875" style="9" customWidth="1"/>
    <col min="8" max="8" width="32.44140625" style="9" customWidth="1"/>
    <col min="9" max="9" width="4.21875" style="9" customWidth="1"/>
    <col min="10" max="16384" width="8.77734375" style="9"/>
  </cols>
  <sheetData>
    <row r="1" spans="1:9" ht="14.55" customHeight="1" x14ac:dyDescent="0.3">
      <c r="A1" s="8"/>
      <c r="B1" s="8"/>
      <c r="C1" s="8"/>
      <c r="D1" s="8"/>
      <c r="E1" s="8"/>
      <c r="F1" s="8"/>
      <c r="G1" s="8"/>
      <c r="H1" s="8"/>
      <c r="I1" s="8"/>
    </row>
    <row r="2" spans="1:9" x14ac:dyDescent="0.3">
      <c r="A2" s="8"/>
      <c r="B2" s="15" t="s">
        <v>8</v>
      </c>
      <c r="C2" s="8"/>
      <c r="D2" s="10" t="s">
        <v>4</v>
      </c>
      <c r="E2" s="8"/>
      <c r="F2" s="10" t="s">
        <v>7</v>
      </c>
      <c r="G2" s="8"/>
      <c r="H2" s="10" t="s">
        <v>5</v>
      </c>
      <c r="I2" s="8"/>
    </row>
    <row r="3" spans="1:9" ht="14.55" customHeight="1" x14ac:dyDescent="0.3">
      <c r="A3" s="8"/>
      <c r="B3" s="8" t="s">
        <v>88</v>
      </c>
      <c r="C3" s="8"/>
      <c r="D3" s="8"/>
      <c r="E3" s="8"/>
      <c r="F3" s="8"/>
      <c r="G3" s="8"/>
      <c r="H3" s="8"/>
      <c r="I3" s="8"/>
    </row>
    <row r="4" spans="1:9" ht="50.55" customHeight="1" x14ac:dyDescent="0.3">
      <c r="A4" s="8"/>
      <c r="B4" s="10" t="s">
        <v>78</v>
      </c>
      <c r="C4" s="8"/>
      <c r="D4" s="11">
        <f>IF(OR(Fundamentals!N48&lt;60%,Fundamentals!N7=0),Fundamentals!N48,"")</f>
        <v>0</v>
      </c>
      <c r="E4" s="8"/>
      <c r="F4" s="12" t="str">
        <f>IF(AND(Fundamentals!N48&gt;=60%,Fundamentals!N48&lt;80%,Fundamentals!N7=2),Fundamentals!N48,"")</f>
        <v/>
      </c>
      <c r="G4" s="8"/>
      <c r="H4" s="12" t="str">
        <f>IF(AND(Fundamentals!N48&gt;=80%,Fundamentals!N7=2),Fundamentals!N48,"")</f>
        <v/>
      </c>
      <c r="I4" s="8"/>
    </row>
    <row r="5" spans="1:9" ht="14.55" customHeight="1" x14ac:dyDescent="0.3">
      <c r="A5" s="8"/>
      <c r="B5" s="8"/>
      <c r="C5" s="8"/>
      <c r="D5" s="8"/>
      <c r="E5" s="8"/>
      <c r="F5" s="8"/>
      <c r="G5" s="8"/>
      <c r="H5" s="8"/>
      <c r="I5" s="8"/>
    </row>
    <row r="6" spans="1:9" ht="50.55" customHeight="1" x14ac:dyDescent="0.3">
      <c r="A6" s="8"/>
      <c r="B6" s="10" t="s">
        <v>79</v>
      </c>
      <c r="C6" s="8"/>
      <c r="D6" s="11">
        <f>IF(OR(Culture!N27&lt;60%,Culture!N12=0),Culture!N27,"")</f>
        <v>0</v>
      </c>
      <c r="E6" s="8"/>
      <c r="F6" s="12" t="str">
        <f>IF(AND(Culture!N27&gt;=60%,Culture!N27&lt;80%,Culture!N12=2),Culture!N27,"")</f>
        <v/>
      </c>
      <c r="G6" s="8"/>
      <c r="H6" s="12" t="str">
        <f>IF(AND(Culture!N27&gt;=80%,Culture!N12=2),Culture!N27,"")</f>
        <v/>
      </c>
      <c r="I6" s="8"/>
    </row>
    <row r="7" spans="1:9" ht="14.55" customHeight="1" x14ac:dyDescent="0.3">
      <c r="A7" s="8"/>
      <c r="B7" s="8"/>
      <c r="C7" s="8"/>
      <c r="D7" s="8"/>
      <c r="E7" s="8"/>
      <c r="F7" s="8"/>
      <c r="G7" s="8"/>
      <c r="H7" s="8"/>
      <c r="I7" s="8"/>
    </row>
    <row r="8" spans="1:9" ht="54.45" customHeight="1" x14ac:dyDescent="0.3">
      <c r="A8" s="8"/>
      <c r="B8" s="10" t="s">
        <v>3</v>
      </c>
      <c r="C8" s="8"/>
      <c r="D8" s="11">
        <f>IF(Customer!N25&lt;60%,Customer!N25,"")</f>
        <v>0</v>
      </c>
      <c r="E8" s="8"/>
      <c r="F8" s="12" t="str">
        <f>IF(AND(Customer!N25&gt;=60%,Customer!N25&lt;80%),Customer!N25,"")</f>
        <v/>
      </c>
      <c r="G8" s="8"/>
      <c r="H8" s="12" t="str">
        <f>IF(Customer!N25&gt;=80%,Customer!N25,"")</f>
        <v/>
      </c>
      <c r="I8" s="8"/>
    </row>
    <row r="9" spans="1:9" ht="14.55" customHeight="1" x14ac:dyDescent="0.3">
      <c r="A9" s="8"/>
      <c r="B9" s="8"/>
      <c r="C9" s="8"/>
      <c r="D9" s="8"/>
      <c r="E9" s="8"/>
      <c r="F9" s="8"/>
      <c r="G9" s="8"/>
      <c r="H9" s="8"/>
      <c r="I9" s="8"/>
    </row>
    <row r="10" spans="1:9" ht="48.45" customHeight="1" x14ac:dyDescent="0.3">
      <c r="A10" s="8"/>
      <c r="B10" s="10" t="s">
        <v>75</v>
      </c>
      <c r="C10" s="8"/>
      <c r="D10" s="11">
        <f>IF(Allyship!N19&lt;60%,Allyship!N19,"")</f>
        <v>0</v>
      </c>
      <c r="E10" s="8"/>
      <c r="F10" s="12" t="str">
        <f>IF(AND(Allyship!N19&gt;=60%,Allyship!N19&lt;80%),Allyship!N19,"")</f>
        <v/>
      </c>
      <c r="G10" s="8"/>
      <c r="H10" s="12" t="str">
        <f>IF(Allyship!N19&gt;=80%,Allyship!N19,"")</f>
        <v/>
      </c>
      <c r="I10" s="8"/>
    </row>
    <row r="11" spans="1:9" ht="14.55" customHeight="1" x14ac:dyDescent="0.3">
      <c r="A11" s="8"/>
      <c r="B11" s="8"/>
      <c r="C11" s="8"/>
      <c r="D11" s="8"/>
      <c r="E11" s="8"/>
      <c r="F11" s="8"/>
      <c r="G11" s="8"/>
      <c r="H11" s="8"/>
      <c r="I11" s="8"/>
    </row>
    <row r="12" spans="1:9" ht="24" customHeight="1" x14ac:dyDescent="0.3">
      <c r="A12" s="8"/>
      <c r="B12" s="74" t="s">
        <v>80</v>
      </c>
      <c r="C12" s="8"/>
      <c r="D12" s="33" t="str">
        <f>IF(OR(D15&lt;60%,Fundamentals!N48&lt;60%,Fundamentals!N7=0,Culture!N12=0),"Foundational","")</f>
        <v>Foundational</v>
      </c>
      <c r="E12" s="8"/>
      <c r="F12" s="35" t="str">
        <f>IF(AND(D15&gt;=60%,D15&lt;80%,Fundamentals!N48&gt;=60%,Fundamentals!N7=2,Culture!N12=2),"Practitioner","")</f>
        <v/>
      </c>
      <c r="G12" s="8"/>
      <c r="H12" s="35" t="str">
        <f>IF(AND(D15&gt;=80%,Fundamentals!N48&gt;=60%,Fundamentals!N7=2,Culture!N12=2),"Leader","")</f>
        <v/>
      </c>
      <c r="I12" s="8"/>
    </row>
    <row r="13" spans="1:9" ht="24" customHeight="1" x14ac:dyDescent="0.3">
      <c r="A13" s="8"/>
      <c r="B13" s="75"/>
      <c r="C13" s="8"/>
      <c r="D13" s="34">
        <f>IF($D$12="Foundational",D15,"")</f>
        <v>0</v>
      </c>
      <c r="E13" s="8"/>
      <c r="F13" s="34" t="str">
        <f>IF($F$12="Practitioner",D15,"")</f>
        <v/>
      </c>
      <c r="G13" s="8"/>
      <c r="H13" s="34" t="str">
        <f>IF($H$12="Leader",D15,"")</f>
        <v/>
      </c>
      <c r="I13" s="8"/>
    </row>
    <row r="14" spans="1:9" ht="14.55" customHeight="1" x14ac:dyDescent="0.3">
      <c r="A14" s="8"/>
      <c r="B14" s="8"/>
      <c r="C14" s="8"/>
      <c r="D14" s="8"/>
      <c r="E14" s="8"/>
      <c r="F14" s="8"/>
      <c r="G14" s="8"/>
      <c r="H14" s="8"/>
      <c r="I14" s="8"/>
    </row>
    <row r="15" spans="1:9" hidden="1" x14ac:dyDescent="0.3">
      <c r="B15" s="13" t="s">
        <v>6</v>
      </c>
      <c r="D15" s="14">
        <f>SUM(Fundamentals!N4:N46,Culture!N4:N25,Allyship!N4:N17,Customer!N4:N23)/SUM(Fundamentals!M48,Culture!M27,Allyship!M19,Customer!M25)</f>
        <v>0</v>
      </c>
    </row>
    <row r="16" spans="1:9" ht="16.8" customHeight="1" x14ac:dyDescent="0.3">
      <c r="A16" s="8"/>
      <c r="B16" s="78" t="s">
        <v>82</v>
      </c>
      <c r="C16" s="79"/>
      <c r="D16" s="79"/>
      <c r="E16" s="79"/>
      <c r="F16" s="79"/>
      <c r="G16" s="79"/>
      <c r="H16" s="80"/>
      <c r="I16" s="8"/>
    </row>
    <row r="17" spans="1:9" ht="14.55" customHeight="1" x14ac:dyDescent="0.3">
      <c r="A17" s="8"/>
      <c r="B17" s="8"/>
      <c r="C17" s="8"/>
      <c r="D17" s="8"/>
      <c r="E17" s="8"/>
      <c r="F17" s="8"/>
      <c r="G17" s="8"/>
      <c r="H17" s="8"/>
      <c r="I17" s="8"/>
    </row>
    <row r="18" spans="1:9" s="18" customFormat="1" x14ac:dyDescent="0.3">
      <c r="A18" s="20"/>
      <c r="B18" s="36" t="str">
        <f>Fundamentals!B3</f>
        <v>Fundamentals 1</v>
      </c>
      <c r="C18" s="23"/>
      <c r="D18" s="23"/>
      <c r="E18" s="23"/>
      <c r="F18" s="23"/>
      <c r="G18" s="23"/>
      <c r="H18" s="23"/>
      <c r="I18" s="20"/>
    </row>
    <row r="19" spans="1:9" s="18" customFormat="1" ht="24" customHeight="1" x14ac:dyDescent="0.3">
      <c r="A19" s="20"/>
      <c r="B19" s="77" t="str">
        <f>Fundamentals!B4</f>
        <v>Do you have a current documented plan or strategy which outlines your in-country senior leadership commitment to disability equality and to creating an inclusive culture for all persons with disabilities?</v>
      </c>
      <c r="C19" s="77"/>
      <c r="D19" s="77"/>
      <c r="E19" s="19"/>
      <c r="F19" s="72" t="str" cm="1">
        <f t="array" ref="F19">_xlfn.IFS(Fundamentals!D4="No","Significant risk of unfair,discriminatory treatment ",Fundamentals!D4="Don't Know","Significant risk of unfair,discriminatory treatment", TRUE,"Addressed risk")</f>
        <v>Significant risk of unfair,discriminatory treatment</v>
      </c>
      <c r="G19" s="19"/>
      <c r="H19" s="42" t="s">
        <v>77</v>
      </c>
      <c r="I19" s="20"/>
    </row>
    <row r="20" spans="1:9" s="18" customFormat="1" ht="25.8" customHeight="1" x14ac:dyDescent="0.3">
      <c r="A20" s="20"/>
      <c r="B20" s="77"/>
      <c r="C20" s="77"/>
      <c r="D20" s="77"/>
      <c r="E20" s="37"/>
      <c r="F20" s="72"/>
      <c r="G20" s="37"/>
      <c r="H20" s="42" t="s">
        <v>77</v>
      </c>
      <c r="I20" s="20"/>
    </row>
    <row r="21" spans="1:9" s="18" customFormat="1" x14ac:dyDescent="0.3">
      <c r="A21" s="20"/>
      <c r="B21" s="36" t="str">
        <f>Fundamentals!B6</f>
        <v>Fundamentals 2</v>
      </c>
      <c r="C21" s="22"/>
      <c r="D21" s="22"/>
      <c r="E21" s="22"/>
      <c r="F21" s="22"/>
      <c r="G21" s="19"/>
      <c r="H21" s="19"/>
      <c r="I21" s="20"/>
    </row>
    <row r="22" spans="1:9" s="18" customFormat="1" ht="46.8" customHeight="1" x14ac:dyDescent="0.3">
      <c r="A22" s="20"/>
      <c r="B22" s="77" t="str">
        <f>Fundamentals!B7</f>
        <v xml:space="preserve">Do you have a named in-country senior business leader accountable for delivering across the business the best practice called Disability Confidence, and who will use this Self-Assessment to inform plans to address action priorities? This leader will also expedite delivery of any existing disability equality and inclusion plan or strategy. </v>
      </c>
      <c r="C22" s="77"/>
      <c r="D22" s="77"/>
      <c r="E22" s="19"/>
      <c r="F22" s="17" t="str" cm="1">
        <f t="array" ref="F22">_xlfn.IFS(Fundamentals!D7="No","Significant risk of unfair,discriminatory treatment ",Fundamentals!D7="Don't Know","Significant risk of unfair,discriminatory treatment", TRUE,"Addressed risk")</f>
        <v>Significant risk of unfair,discriminatory treatment</v>
      </c>
      <c r="G22" s="21"/>
      <c r="H22" s="42" t="s">
        <v>77</v>
      </c>
      <c r="I22" s="20"/>
    </row>
    <row r="23" spans="1:9" s="18" customFormat="1" ht="24.45" customHeight="1" x14ac:dyDescent="0.3">
      <c r="A23" s="20"/>
      <c r="B23" s="76" t="s">
        <v>81</v>
      </c>
      <c r="C23" s="76"/>
      <c r="D23" s="76"/>
      <c r="E23" s="76"/>
      <c r="F23" s="76"/>
      <c r="G23" s="76"/>
      <c r="H23" s="76"/>
      <c r="I23" s="20"/>
    </row>
    <row r="24" spans="1:9" s="18" customFormat="1" x14ac:dyDescent="0.3">
      <c r="A24" s="20"/>
      <c r="B24" s="36" t="str">
        <f>Fundamentals!B8</f>
        <v>Fundamentals 3</v>
      </c>
      <c r="C24" s="36"/>
      <c r="D24" s="36"/>
      <c r="E24" s="36"/>
      <c r="F24" s="36"/>
      <c r="G24" s="36"/>
      <c r="H24" s="36"/>
      <c r="I24" s="20"/>
    </row>
    <row r="25" spans="1:9" s="18" customFormat="1" ht="23.4" customHeight="1" x14ac:dyDescent="0.3">
      <c r="A25" s="20"/>
      <c r="B25" s="77" t="str">
        <f>Fundamentals!B9</f>
        <v xml:space="preserve">Do you train your recruiters and hiring managers on how to deliver equal opportunities by making reasonable adjustments/accommodations to your recruitment processes, including all those online? </v>
      </c>
      <c r="C25" s="77"/>
      <c r="D25" s="77"/>
      <c r="E25" s="19"/>
      <c r="F25" s="72" t="str" cm="1">
        <f t="array" ref="F25">_xlfn.IFS(Fundamentals!D9="No","Significant risk of unfair,discriminatory treatment ",Fundamentals!D9="Don't Know","Significant risk of unfair,discriminatory treatment", TRUE,"Addressed risk")</f>
        <v>Significant risk of unfair,discriminatory treatment</v>
      </c>
      <c r="G25" s="19"/>
      <c r="H25" s="42" t="s">
        <v>77</v>
      </c>
      <c r="I25" s="20"/>
    </row>
    <row r="26" spans="1:9" s="18" customFormat="1" ht="23.4" customHeight="1" x14ac:dyDescent="0.3">
      <c r="A26" s="20"/>
      <c r="B26" s="77"/>
      <c r="C26" s="77"/>
      <c r="D26" s="77"/>
      <c r="E26" s="38"/>
      <c r="F26" s="72"/>
      <c r="G26" s="38"/>
      <c r="H26" s="42" t="s">
        <v>77</v>
      </c>
      <c r="I26" s="20"/>
    </row>
    <row r="27" spans="1:9" s="18" customFormat="1" ht="23.4" customHeight="1" x14ac:dyDescent="0.3">
      <c r="A27" s="20"/>
      <c r="B27" s="36" t="str">
        <f>Fundamentals!B11</f>
        <v>Fundamentals 4</v>
      </c>
      <c r="C27" s="36"/>
      <c r="D27" s="36"/>
      <c r="E27" s="36"/>
      <c r="F27" s="36"/>
      <c r="G27" s="36"/>
      <c r="H27" s="36"/>
      <c r="I27" s="20"/>
    </row>
    <row r="28" spans="1:9" s="18" customFormat="1" ht="46.8" customHeight="1" x14ac:dyDescent="0.3">
      <c r="A28" s="20"/>
      <c r="B28" s="77" t="str">
        <f>Fundamentals!B12</f>
        <v>Do you actively invite and enable candidates with disabilities to request any necessary adjustments, at every stage of the recruitment process?</v>
      </c>
      <c r="C28" s="77"/>
      <c r="D28" s="77"/>
      <c r="F28" s="17" t="str" cm="1">
        <f t="array" ref="F28">_xlfn.IFS(Fundamentals!D12="No","Significant risk of unfair,discriminatory treatment ",Fundamentals!D12="Don't Know","Significant risk of unfair,discriminatory treatment", TRUE,"Addressed risk")</f>
        <v>Significant risk of unfair,discriminatory treatment</v>
      </c>
      <c r="H28" s="24"/>
      <c r="I28" s="20"/>
    </row>
    <row r="29" spans="1:9" s="18" customFormat="1" x14ac:dyDescent="0.3">
      <c r="A29" s="20"/>
      <c r="B29" s="36" t="str">
        <f>Fundamentals!B13</f>
        <v>Fundamentals 5</v>
      </c>
      <c r="C29" s="36"/>
      <c r="D29" s="36"/>
      <c r="E29" s="36"/>
      <c r="F29" s="36"/>
      <c r="G29" s="36"/>
      <c r="H29" s="36"/>
      <c r="I29" s="20"/>
    </row>
    <row r="30" spans="1:9" s="18" customFormat="1" ht="46.8" customHeight="1" x14ac:dyDescent="0.3">
      <c r="A30" s="20"/>
      <c r="B30" s="77" t="str">
        <f>Fundamentals!B14</f>
        <v xml:space="preserve">Do you have a policy which states that, unless you are legally required to do so for certain positions, you will not require candidates, including those with disabilities, to submit pre-employment medical information? </v>
      </c>
      <c r="C30" s="77"/>
      <c r="D30" s="77"/>
      <c r="E30" s="19"/>
      <c r="F30" s="17" t="str" cm="1">
        <f t="array" ref="F30">_xlfn.IFS(Fundamentals!D14="No","Significant risk of unfair,discriminatory treatment ",Fundamentals!D14="Don't Know","Significant risk of unfair,discriminatory treatment", TRUE,"Addressed risk")</f>
        <v>Significant risk of unfair,discriminatory treatment</v>
      </c>
      <c r="G30" s="19"/>
      <c r="H30" s="24"/>
      <c r="I30" s="20"/>
    </row>
    <row r="31" spans="1:9" s="18" customFormat="1" x14ac:dyDescent="0.3">
      <c r="A31" s="20"/>
      <c r="B31" s="36" t="str">
        <f>Fundamentals!B15</f>
        <v>Fundamentals 6</v>
      </c>
      <c r="C31" s="36"/>
      <c r="D31" s="36"/>
      <c r="E31" s="36"/>
      <c r="F31" s="36"/>
      <c r="G31" s="36"/>
      <c r="H31" s="36"/>
      <c r="I31" s="20"/>
    </row>
    <row r="32" spans="1:9" s="18" customFormat="1" ht="57.45" customHeight="1" x14ac:dyDescent="0.3">
      <c r="A32" s="20"/>
      <c r="B32" s="77" t="str">
        <f>Fundamentals!B16</f>
        <v xml:space="preserve">Do you have evidence that your recruitment process is barrier-free and enables reasonable adjustments for candidates with disabilities at every step of the process (e.g. automated e-recruitment, assessments using Artificial Intelligence, interviews, skill tests and/or gamified assessments)? </v>
      </c>
      <c r="C32" s="77"/>
      <c r="D32" s="77"/>
      <c r="E32" s="19"/>
      <c r="F32" s="17" t="str" cm="1">
        <f t="array" ref="F32">_xlfn.IFS(Fundamentals!D16="No","Significant risk of unfair,discriminatory treatment ",Fundamentals!D16="Don't Know","Significant risk of unfair,discriminatory treatment", TRUE,"Addressed risk")</f>
        <v>Significant risk of unfair,discriminatory treatment</v>
      </c>
      <c r="G32" s="19"/>
      <c r="H32" s="44" t="s">
        <v>77</v>
      </c>
      <c r="I32" s="20"/>
    </row>
    <row r="33" spans="1:9" s="18" customFormat="1" x14ac:dyDescent="0.3">
      <c r="A33" s="20"/>
      <c r="B33" s="36" t="str">
        <f>Fundamentals!B17</f>
        <v>Fundamentals 7</v>
      </c>
      <c r="C33" s="36"/>
      <c r="D33" s="36"/>
      <c r="E33" s="36"/>
      <c r="F33" s="36"/>
      <c r="G33" s="36"/>
      <c r="H33" s="36"/>
      <c r="I33" s="20"/>
    </row>
    <row r="34" spans="1:9" s="18" customFormat="1" ht="57.45" customHeight="1" x14ac:dyDescent="0.3">
      <c r="A34" s="20"/>
      <c r="B34" s="77" t="str">
        <f>Fundamentals!B18</f>
        <v>Do you have a system that makes it easy for employees with disabilities to request the tools and flexibility that they need in order to to do their jobs?</v>
      </c>
      <c r="C34" s="77"/>
      <c r="D34" s="77"/>
      <c r="E34" s="31"/>
      <c r="F34" s="17" t="str" cm="1">
        <f t="array" ref="F34">_xlfn.IFS(Fundamentals!D18="No","Significant risk of unfair,discriminatory treatment ",Fundamentals!D18="Don't Know","Significant risk of unfair,discriminatory treatment", TRUE,"Addressed risk")</f>
        <v>Significant risk of unfair,discriminatory treatment</v>
      </c>
      <c r="G34" s="31"/>
      <c r="H34" s="44" t="s">
        <v>77</v>
      </c>
      <c r="I34" s="20"/>
    </row>
    <row r="35" spans="1:9" s="18" customFormat="1" x14ac:dyDescent="0.3">
      <c r="A35" s="20"/>
      <c r="B35" s="36" t="str">
        <f>Fundamentals!B19</f>
        <v>Fundamentals 8</v>
      </c>
      <c r="C35" s="36"/>
      <c r="D35" s="36"/>
      <c r="E35" s="36"/>
      <c r="F35" s="36"/>
      <c r="G35" s="36"/>
      <c r="H35" s="36"/>
      <c r="I35" s="20"/>
    </row>
    <row r="36" spans="1:9" s="18" customFormat="1" ht="46.8" customHeight="1" x14ac:dyDescent="0.3">
      <c r="A36" s="20"/>
      <c r="B36" s="77" t="str">
        <f>Fundamentals!B20</f>
        <v>Do you routinely assess whether reasonable adjustments are delivered efficiently and effectively for job candidates and for employees with disabilities?</v>
      </c>
      <c r="C36" s="77"/>
      <c r="D36" s="77"/>
      <c r="F36" s="17" t="str" cm="1">
        <f t="array" ref="F36">_xlfn.IFS(Fundamentals!D20="No","Moderate risk of unfair,discriminatory treatment ",Fundamentals!D20="Don't Know","Moderate risk of unfair,discriminatory treatment", TRUE,"Addressed risk")</f>
        <v>Moderate risk of unfair,discriminatory treatment</v>
      </c>
      <c r="H36" s="44" t="s">
        <v>77</v>
      </c>
      <c r="I36" s="20"/>
    </row>
    <row r="37" spans="1:9" s="18" customFormat="1" x14ac:dyDescent="0.3">
      <c r="A37" s="20"/>
      <c r="B37" s="36" t="str">
        <f>Fundamentals!B21</f>
        <v>Fundamentals 9</v>
      </c>
      <c r="C37" s="36"/>
      <c r="D37" s="36"/>
      <c r="E37" s="36"/>
      <c r="F37" s="36"/>
      <c r="G37" s="36"/>
      <c r="H37" s="36"/>
      <c r="I37" s="20"/>
    </row>
    <row r="38" spans="1:9" s="18" customFormat="1" ht="46.8" customHeight="1" x14ac:dyDescent="0.3">
      <c r="A38" s="20"/>
      <c r="B38" s="77" t="str">
        <f>Fundamentals!B22</f>
        <v>Do you ensure that any training undertaken by your company or by external training providers is accessible to employees with disabilities and effectively provides reasonable adjustments as needed?</v>
      </c>
      <c r="C38" s="77"/>
      <c r="D38" s="77"/>
      <c r="E38" s="19"/>
      <c r="F38" s="17" t="str" cm="1">
        <f t="array" ref="F38">_xlfn.IFS(Fundamentals!D22="No","Moderate risk of unfair,discriminatory treatment ",Fundamentals!D22="Don't Know","Moderate risk of unfair,discriminatory treatment", TRUE,"Addressed risk")</f>
        <v>Moderate risk of unfair,discriminatory treatment</v>
      </c>
      <c r="G38" s="19"/>
      <c r="H38" s="24"/>
      <c r="I38" s="20"/>
    </row>
    <row r="39" spans="1:9" s="18" customFormat="1" x14ac:dyDescent="0.3">
      <c r="A39" s="20"/>
      <c r="B39" s="36" t="str">
        <f>Fundamentals!B23</f>
        <v>Fundamentals 10</v>
      </c>
      <c r="C39" s="36"/>
      <c r="D39" s="36"/>
      <c r="E39" s="36"/>
      <c r="F39" s="36"/>
      <c r="G39" s="36"/>
      <c r="H39" s="36"/>
      <c r="I39" s="20"/>
    </row>
    <row r="40" spans="1:9" s="18" customFormat="1" ht="46.8" customHeight="1" x14ac:dyDescent="0.3">
      <c r="A40" s="20"/>
      <c r="B40" s="77" t="str">
        <f>Fundamentals!B24</f>
        <v xml:space="preserve">Do you have a policy which ensures the occupational safety and health (OSH) of all employees, and which includes explicit reference to colleagues with disabilities? </v>
      </c>
      <c r="C40" s="77"/>
      <c r="D40" s="77"/>
      <c r="E40" s="31"/>
      <c r="F40" s="17" t="str" cm="1">
        <f t="array" ref="F40">_xlfn.IFS(Fundamentals!D24="No","Significant risk of unfair,discriminatory treatment ",Fundamentals!D24="Don't Know","Significant risk of unfair,discriminatory treatment", TRUE,"Addressed risk")</f>
        <v>Significant risk of unfair,discriminatory treatment</v>
      </c>
      <c r="G40" s="31"/>
      <c r="H40" s="24"/>
      <c r="I40" s="20"/>
    </row>
    <row r="41" spans="1:9" s="18" customFormat="1" x14ac:dyDescent="0.3">
      <c r="A41" s="20"/>
      <c r="B41" s="36" t="str">
        <f>Fundamentals!B25</f>
        <v>Fundamentals 11</v>
      </c>
      <c r="C41" s="36"/>
      <c r="D41" s="36"/>
      <c r="E41" s="36"/>
      <c r="F41" s="36"/>
      <c r="G41" s="36"/>
      <c r="H41" s="36"/>
      <c r="I41" s="20"/>
    </row>
    <row r="42" spans="1:9" s="18" customFormat="1" ht="46.8" customHeight="1" x14ac:dyDescent="0.3">
      <c r="A42" s="20"/>
      <c r="B42" s="77" t="str">
        <f>Fundamentals!B26</f>
        <v xml:space="preserve">Do you have a policy which aims to prevent and eliminate violence and harassment, and which includes explicit reference to persons with disabilities?  </v>
      </c>
      <c r="C42" s="77"/>
      <c r="D42" s="77"/>
      <c r="E42" s="31"/>
      <c r="F42" s="17" t="str" cm="1">
        <f t="array" ref="F42">_xlfn.IFS(Fundamentals!D26="No","Significant risk of unfair,discriminatory treatment ",Fundamentals!D26="Don't Know","Significant risk of unfair,discriminatory treatment", TRUE,"Addressed risk")</f>
        <v>Significant risk of unfair,discriminatory treatment</v>
      </c>
      <c r="G42" s="31"/>
      <c r="H42" s="44" t="s">
        <v>77</v>
      </c>
      <c r="I42" s="20"/>
    </row>
    <row r="43" spans="1:9" s="18" customFormat="1" x14ac:dyDescent="0.3">
      <c r="A43" s="20"/>
      <c r="B43" s="36" t="str">
        <f>Fundamentals!B27</f>
        <v>Fundamentals 12</v>
      </c>
      <c r="C43" s="36"/>
      <c r="D43" s="36"/>
      <c r="E43" s="36"/>
      <c r="F43" s="36"/>
      <c r="G43" s="36"/>
      <c r="H43" s="36"/>
      <c r="I43" s="20"/>
    </row>
    <row r="44" spans="1:9" s="18" customFormat="1" ht="46.8" customHeight="1" x14ac:dyDescent="0.3">
      <c r="A44" s="20"/>
      <c r="B44" s="77" t="str">
        <f>Fundamentals!B28</f>
        <v>Do your employees with disabilities enjoy equal access with their non-disabled peers to company benefits such as bonuses, health care, insurance, well-being programmes?</v>
      </c>
      <c r="C44" s="77"/>
      <c r="D44" s="77"/>
      <c r="E44" s="19"/>
      <c r="F44" s="17" t="str" cm="1">
        <f t="array" ref="F44">_xlfn.IFS(Fundamentals!D28="No","Significant risk of unfair,discriminatory treatment ",Fundamentals!D28="Don't Know","Significant risk of unfair,discriminatory treatment", TRUE,"Addressed risk")</f>
        <v>Significant risk of unfair,discriminatory treatment</v>
      </c>
      <c r="G44" s="19"/>
      <c r="H44" s="24"/>
      <c r="I44" s="20"/>
    </row>
    <row r="45" spans="1:9" s="18" customFormat="1" x14ac:dyDescent="0.3">
      <c r="A45" s="20"/>
      <c r="B45" s="36" t="str">
        <f>Fundamentals!B29</f>
        <v>Fundamentals 13</v>
      </c>
      <c r="C45" s="36"/>
      <c r="D45" s="36"/>
      <c r="E45" s="36"/>
      <c r="F45" s="36"/>
      <c r="G45" s="36"/>
      <c r="H45" s="36"/>
      <c r="I45" s="20"/>
    </row>
    <row r="46" spans="1:9" s="18" customFormat="1" ht="28.8" customHeight="1" x14ac:dyDescent="0.3">
      <c r="A46" s="20"/>
      <c r="B46" s="77" t="str">
        <f>Fundamentals!B30</f>
        <v xml:space="preserve">Do your employees with disabilities receive equal pay for work of equal value?  </v>
      </c>
      <c r="C46" s="77"/>
      <c r="D46" s="77"/>
      <c r="E46" s="19"/>
      <c r="F46" s="17" t="str" cm="1">
        <f t="array" ref="F46">_xlfn.IFS(Fundamentals!D30="No","Significant risk of unfair,discriminatory treatment ",Fundamentals!D30="Don't Know","Significant risk of unfair,discriminatory treatment", TRUE,"Addressed risk")</f>
        <v>Significant risk of unfair,discriminatory treatment</v>
      </c>
      <c r="G46" s="19"/>
      <c r="H46" s="24"/>
      <c r="I46" s="20"/>
    </row>
    <row r="47" spans="1:9" s="18" customFormat="1" x14ac:dyDescent="0.3">
      <c r="A47" s="20"/>
      <c r="B47" s="36" t="str">
        <f>Fundamentals!B31</f>
        <v>Fundamentals 14</v>
      </c>
      <c r="C47" s="36"/>
      <c r="D47" s="36"/>
      <c r="E47" s="36"/>
      <c r="F47" s="36"/>
      <c r="G47" s="36"/>
      <c r="H47" s="36"/>
      <c r="I47" s="20"/>
    </row>
    <row r="48" spans="1:9" s="18" customFormat="1" ht="46.8" customHeight="1" x14ac:dyDescent="0.3">
      <c r="A48" s="20"/>
      <c r="B48" s="77" t="str">
        <f>Fundamentals!B32</f>
        <v>Do you have a programme or process which enables provision of reasonable adjustments for employees who acquire disabilities or whose disability changes over time (i.e. a job retention or return-to-work programme)?</v>
      </c>
      <c r="C48" s="77"/>
      <c r="D48" s="77"/>
      <c r="E48" s="19"/>
      <c r="F48" s="17" t="str" cm="1">
        <f t="array" ref="F48">_xlfn.IFS(Fundamentals!D32="No","Significant risk of unfair,discriminatory treatment ",Fundamentals!D32="Don't Know","Significant risk of unfair,discriminatory treatment", TRUE,"Addressed risk")</f>
        <v>Significant risk of unfair,discriminatory treatment</v>
      </c>
      <c r="G48" s="19"/>
      <c r="H48" s="44" t="s">
        <v>77</v>
      </c>
      <c r="I48" s="20"/>
    </row>
    <row r="49" spans="1:9" s="18" customFormat="1" x14ac:dyDescent="0.3">
      <c r="A49" s="20"/>
      <c r="B49" s="36" t="str">
        <f>Fundamentals!B33</f>
        <v>Fundamentals 15</v>
      </c>
      <c r="C49" s="36"/>
      <c r="D49" s="36"/>
      <c r="E49" s="36"/>
      <c r="F49" s="36"/>
      <c r="G49" s="36"/>
      <c r="H49" s="36"/>
      <c r="I49" s="20"/>
    </row>
    <row r="50" spans="1:9" s="18" customFormat="1" ht="46.8" customHeight="1" x14ac:dyDescent="0.3">
      <c r="A50" s="20"/>
      <c r="B50" s="77" t="str">
        <f>Fundamentals!B34</f>
        <v xml:space="preserve">Do you ensure confidentiality of personal disability-related information, including requests for reasonable adjustments?  </v>
      </c>
      <c r="C50" s="77"/>
      <c r="D50" s="77"/>
      <c r="F50" s="17" t="str" cm="1">
        <f t="array" ref="F50">_xlfn.IFS(Fundamentals!D34="No","Significant risk of unfair,discriminatory treatment ",Fundamentals!D34="Don't Know","Significant risk of unfair,discriminatory treatment", TRUE,"Addressed risk")</f>
        <v>Significant risk of unfair,discriminatory treatment</v>
      </c>
      <c r="H50" s="24"/>
      <c r="I50" s="20"/>
    </row>
    <row r="51" spans="1:9" s="18" customFormat="1" x14ac:dyDescent="0.3">
      <c r="A51" s="20"/>
      <c r="B51" s="36" t="str">
        <f>Fundamentals!B35</f>
        <v>Fundamentals 16</v>
      </c>
      <c r="C51" s="36"/>
      <c r="D51" s="36"/>
      <c r="E51" s="36"/>
      <c r="F51" s="36"/>
      <c r="G51" s="36"/>
      <c r="H51" s="36"/>
      <c r="I51" s="20"/>
    </row>
    <row r="52" spans="1:9" s="18" customFormat="1" ht="61.2" customHeight="1" x14ac:dyDescent="0.3">
      <c r="A52" s="20"/>
      <c r="B52" s="77" t="str">
        <f>Fundamentals!B36</f>
        <v xml:space="preserve">Do you have a policy which ensures that your company’s use of digital technology, including internal use (e.g. intranet, office software) and external use (e.g. websites, social media) does not disadvantage or discriminate against candidates or employees with disabilities?  </v>
      </c>
      <c r="C52" s="77"/>
      <c r="D52" s="77"/>
      <c r="F52" s="17" t="str" cm="1">
        <f t="array" ref="F52">_xlfn.IFS(Fundamentals!D36="No","Significant risk of unfair,discriminatory treatment ",Fundamentals!D36="Don't Know","Significant risk of unfair,discriminatory treatment", TRUE,"Addressed risk")</f>
        <v>Significant risk of unfair,discriminatory treatment</v>
      </c>
      <c r="H52" s="44" t="s">
        <v>77</v>
      </c>
      <c r="I52" s="20"/>
    </row>
    <row r="53" spans="1:9" s="18" customFormat="1" x14ac:dyDescent="0.3">
      <c r="A53" s="20"/>
      <c r="B53" s="36" t="str">
        <f>Fundamentals!B37</f>
        <v>Fundamentals 17</v>
      </c>
      <c r="C53" s="36"/>
      <c r="D53" s="36"/>
      <c r="E53" s="31"/>
      <c r="F53" s="31"/>
      <c r="G53" s="31"/>
      <c r="H53" s="32"/>
      <c r="I53" s="20"/>
    </row>
    <row r="54" spans="1:9" s="18" customFormat="1" ht="60.45" customHeight="1" x14ac:dyDescent="0.3">
      <c r="A54" s="20"/>
      <c r="B54" s="77" t="str">
        <f>Fundamentals!B38</f>
        <v xml:space="preserve">Do you have a named senior leader in-country accountable for ensuring that your procurement and use of digital technology (e.g. websites, mobile phones, digital tools, platforms) does not disadvantage or discriminate against candidates or employees with disabilities?  </v>
      </c>
      <c r="C54" s="77"/>
      <c r="D54" s="77"/>
      <c r="E54" s="19"/>
      <c r="F54" s="17" t="str" cm="1">
        <f t="array" ref="F54">_xlfn.IFS(Fundamentals!D38="No","Significant risk of unfair,discriminatory treatment ",Fundamentals!D38="Don't Know","Significant risk of unfair,discriminatory treatment", TRUE,"Addressed risk")</f>
        <v>Significant risk of unfair,discriminatory treatment</v>
      </c>
      <c r="G54" s="19"/>
      <c r="H54" s="24"/>
      <c r="I54" s="20"/>
    </row>
    <row r="55" spans="1:9" s="18" customFormat="1" x14ac:dyDescent="0.3">
      <c r="A55" s="20"/>
      <c r="B55" s="36" t="str">
        <f>Fundamentals!B39</f>
        <v>Fundamentals 18</v>
      </c>
      <c r="C55" s="36"/>
      <c r="D55" s="36"/>
      <c r="E55" s="36"/>
      <c r="F55" s="36"/>
      <c r="G55" s="36"/>
      <c r="H55" s="36"/>
      <c r="I55" s="20"/>
    </row>
    <row r="56" spans="1:9" s="18" customFormat="1" ht="60.45" customHeight="1" x14ac:dyDescent="0.3">
      <c r="A56" s="20"/>
      <c r="B56" s="77" t="str">
        <f>Fundamentals!B40</f>
        <v>Do you have a documented commitment to meeting World Wide Web Consortium (W3C) guidelines for digital accessibility?</v>
      </c>
      <c r="C56" s="77"/>
      <c r="D56" s="77"/>
      <c r="E56" s="31"/>
      <c r="F56" s="17" t="str" cm="1">
        <f t="array" ref="F56">_xlfn.IFS(Fundamentals!D40="No","Moderate risk of unfair,discriminatory treatment ",Fundamentals!D40="Don't Know","Moderate risk of unfair,discriminatory treatment", TRUE,"Addressed risk")</f>
        <v>Moderate risk of unfair,discriminatory treatment</v>
      </c>
      <c r="G56" s="31"/>
      <c r="H56" s="44" t="s">
        <v>77</v>
      </c>
      <c r="I56" s="20"/>
    </row>
    <row r="57" spans="1:9" s="18" customFormat="1" x14ac:dyDescent="0.3">
      <c r="A57" s="20"/>
      <c r="B57" s="36" t="str">
        <f>Fundamentals!B41</f>
        <v>Fundamentals 19</v>
      </c>
      <c r="C57" s="36"/>
      <c r="D57" s="36"/>
      <c r="E57" s="36"/>
      <c r="F57" s="36"/>
      <c r="G57" s="36"/>
      <c r="H57" s="36"/>
      <c r="I57" s="20"/>
    </row>
    <row r="58" spans="1:9" s="18" customFormat="1" ht="60.45" customHeight="1" x14ac:dyDescent="0.3">
      <c r="A58" s="20"/>
      <c r="B58" s="77" t="str">
        <f>Fundamentals!B42</f>
        <v>Do you have procurement policies intended to ensure that all relevant goods, services and facilities are as accessible and usable as possible by persons with disabilities?</v>
      </c>
      <c r="C58" s="77"/>
      <c r="D58" s="77"/>
      <c r="E58" s="31"/>
      <c r="F58" s="17" t="str" cm="1">
        <f t="array" ref="F58">_xlfn.IFS(Fundamentals!D42="No","Significant risk of unfair,discriminatory treatment ",Fundamentals!D42="Don't Know","Significant risk of unfair,discriminatory treatment", TRUE,"Addressed risk")</f>
        <v>Significant risk of unfair,discriminatory treatment</v>
      </c>
      <c r="G58" s="31"/>
      <c r="H58" s="44" t="s">
        <v>77</v>
      </c>
      <c r="I58" s="20"/>
    </row>
    <row r="59" spans="1:9" s="18" customFormat="1" x14ac:dyDescent="0.3">
      <c r="A59" s="20"/>
      <c r="B59" s="36" t="str">
        <f>Fundamentals!B43</f>
        <v>Fundamentals 20</v>
      </c>
      <c r="C59" s="36"/>
      <c r="D59" s="36"/>
      <c r="E59" s="36"/>
      <c r="F59" s="36"/>
      <c r="G59" s="36"/>
      <c r="H59" s="52"/>
      <c r="I59" s="20"/>
    </row>
    <row r="60" spans="1:9" s="18" customFormat="1" ht="60.45" customHeight="1" x14ac:dyDescent="0.3">
      <c r="A60" s="20"/>
      <c r="B60" s="77" t="str">
        <f>Fundamentals!B44</f>
        <v>Do you have a nationally applicable policy which aims to go beyond mere compliance with local building codes to achieve at least the level of accessbility set by the ISO Standard 21542?</v>
      </c>
      <c r="C60" s="77"/>
      <c r="D60" s="77"/>
      <c r="E60" s="31"/>
      <c r="F60" s="17" t="str" cm="1">
        <f t="array" ref="F60">_xlfn.IFS(Fundamentals!D44="No","Significant risk of unfair,discriminatory treatment ",Fundamentals!D44="Don't Know","Significant risk of unfair,discriminatory treatment", TRUE,"Addressed risk")</f>
        <v>Significant risk of unfair,discriminatory treatment</v>
      </c>
      <c r="G60" s="31"/>
      <c r="H60" s="44" t="s">
        <v>77</v>
      </c>
      <c r="I60" s="20"/>
    </row>
    <row r="61" spans="1:9" s="18" customFormat="1" x14ac:dyDescent="0.3">
      <c r="A61" s="20"/>
      <c r="B61" s="36" t="str">
        <f>Fundamentals!B45</f>
        <v>Fundamentals 21</v>
      </c>
      <c r="C61" s="36"/>
      <c r="D61" s="36"/>
      <c r="E61" s="36"/>
      <c r="F61" s="36"/>
      <c r="G61" s="36"/>
      <c r="H61" s="36"/>
      <c r="I61" s="20"/>
    </row>
    <row r="62" spans="1:9" s="18" customFormat="1" ht="60.45" customHeight="1" x14ac:dyDescent="0.3">
      <c r="A62" s="20"/>
      <c r="B62" s="77" t="str">
        <f>Fundamentals!B46</f>
        <v>Do you have a named senior leader in-country accountable for ensuring your built environments are accessible and usable for a wide range of people with disabilities?</v>
      </c>
      <c r="C62" s="77"/>
      <c r="D62" s="77"/>
      <c r="E62" s="31"/>
      <c r="F62" s="17" t="str" cm="1">
        <f t="array" ref="F62">_xlfn.IFS(Fundamentals!D46="No","Significant risk of unfair,discriminatory treatment ",Fundamentals!D46="Don't Know","Significant risk of unfair,discriminatory treatment", TRUE,"Addressed risk")</f>
        <v>Significant risk of unfair,discriminatory treatment</v>
      </c>
      <c r="G62" s="31"/>
      <c r="H62" s="24"/>
      <c r="I62" s="20"/>
    </row>
    <row r="63" spans="1:9" s="18" customFormat="1" x14ac:dyDescent="0.3">
      <c r="A63" s="20"/>
      <c r="B63" s="36" t="str">
        <f>Culture!B8</f>
        <v>Culture 3</v>
      </c>
      <c r="C63" s="36"/>
      <c r="D63" s="36"/>
      <c r="E63" s="36"/>
      <c r="F63" s="36"/>
      <c r="G63" s="36"/>
      <c r="H63" s="36"/>
      <c r="I63" s="20"/>
    </row>
    <row r="64" spans="1:9" s="18" customFormat="1" ht="34.200000000000003" customHeight="1" x14ac:dyDescent="0.3">
      <c r="A64" s="20"/>
      <c r="B64" s="77" t="str">
        <f>Culture!B9</f>
        <v>Do you routinely conduct awareness raising, for all managers and employees, which positions disability equality, human rights and good practice as an ethical and economic imperative, while challenging stereotypes and stigma?</v>
      </c>
      <c r="C64" s="77"/>
      <c r="D64" s="77"/>
      <c r="E64" s="31"/>
      <c r="F64" s="72" t="str" cm="1">
        <f t="array" ref="F64">_xlfn.IFS(Culture!D9="No","Significant for potential impact ",Culture!D9="Don't Know","Significant for potential impact", TRUE,"Addressed risk")</f>
        <v>Significant for potential impact</v>
      </c>
      <c r="G64" s="31"/>
      <c r="H64" s="44" t="s">
        <v>77</v>
      </c>
      <c r="I64" s="20"/>
    </row>
    <row r="65" spans="1:9" s="18" customFormat="1" ht="29.55" customHeight="1" x14ac:dyDescent="0.3">
      <c r="A65" s="20"/>
      <c r="B65" s="77"/>
      <c r="C65" s="77"/>
      <c r="D65" s="77"/>
      <c r="E65" s="37"/>
      <c r="F65" s="72"/>
      <c r="G65" s="37"/>
      <c r="H65" s="44" t="s">
        <v>77</v>
      </c>
      <c r="I65" s="20"/>
    </row>
    <row r="66" spans="1:9" s="18" customFormat="1" x14ac:dyDescent="0.3">
      <c r="A66" s="20"/>
      <c r="B66" s="36" t="str">
        <f>Culture!B11</f>
        <v>Culture 4</v>
      </c>
      <c r="C66" s="36"/>
      <c r="D66" s="36"/>
      <c r="E66" s="36"/>
      <c r="F66" s="36"/>
      <c r="G66" s="36"/>
      <c r="H66" s="36"/>
      <c r="I66" s="20"/>
    </row>
    <row r="67" spans="1:9" s="18" customFormat="1" ht="46.8" customHeight="1" x14ac:dyDescent="0.3">
      <c r="A67" s="20"/>
      <c r="B67" s="73" t="str">
        <f>Culture!B12</f>
        <v xml:space="preserve">Do you encourage and enable everyone in the business to learn directly from persons with disabilities including from at least one of the following groups – colleagues, potential colleagues, Organisations of Persons with Disabilities, expert advisors with lived experience, customers with disabilities? </v>
      </c>
      <c r="C67" s="73"/>
      <c r="D67" s="73"/>
      <c r="E67" s="19"/>
      <c r="F67" s="17" t="str" cm="1">
        <f t="array" ref="F67">_xlfn.IFS(Culture!D12="No","Significant for potential impact ",Culture!D12="Don't Know","Significant for potential impact", TRUE,"Addressed risk")</f>
        <v>Significant for potential impact</v>
      </c>
      <c r="G67" s="19"/>
      <c r="H67" s="44" t="s">
        <v>77</v>
      </c>
      <c r="I67" s="20"/>
    </row>
    <row r="68" spans="1:9" s="18" customFormat="1" ht="24.45" customHeight="1" x14ac:dyDescent="0.3">
      <c r="A68" s="20"/>
      <c r="B68" s="76" t="s">
        <v>81</v>
      </c>
      <c r="C68" s="76"/>
      <c r="D68" s="76"/>
      <c r="E68" s="76"/>
      <c r="F68" s="76"/>
      <c r="G68" s="76"/>
      <c r="H68" s="76"/>
      <c r="I68" s="20"/>
    </row>
    <row r="69" spans="1:9" s="18" customFormat="1" ht="18" customHeight="1" x14ac:dyDescent="0.3">
      <c r="A69" s="20"/>
      <c r="B69" s="36" t="str">
        <f>Culture!B19</f>
        <v>Culture 8</v>
      </c>
      <c r="C69" s="36"/>
      <c r="D69" s="36"/>
      <c r="E69" s="36"/>
      <c r="F69" s="36"/>
      <c r="G69" s="36"/>
      <c r="H69" s="36"/>
      <c r="I69" s="20"/>
    </row>
    <row r="70" spans="1:9" s="18" customFormat="1" ht="46.8" customHeight="1" x14ac:dyDescent="0.3">
      <c r="A70" s="20"/>
      <c r="B70" s="73" t="str">
        <f>Culture!B20</f>
        <v xml:space="preserve">Is your company collaborating with training institutions, e.g. universities and vocational training centers, that could provide candidates with disabilities for job vacancies and/or development opportunities? </v>
      </c>
      <c r="C70" s="73"/>
      <c r="D70" s="73"/>
      <c r="E70" s="31"/>
      <c r="F70" s="17" t="str" cm="1">
        <f t="array" ref="F70">_xlfn.IFS(Culture!D20="No","Significant for potential impact",Culture!D20="Don't Know","Significant for potential impact", TRUE,"Addressed risk")</f>
        <v>Significant for potential impact</v>
      </c>
      <c r="G70" s="31"/>
      <c r="H70" s="24"/>
      <c r="I70" s="20"/>
    </row>
    <row r="71" spans="1:9" s="18" customFormat="1" x14ac:dyDescent="0.3">
      <c r="A71" s="20"/>
      <c r="B71" s="36" t="str">
        <f>Customer!B8</f>
        <v>Customer 2</v>
      </c>
      <c r="C71" s="36"/>
      <c r="D71" s="36"/>
      <c r="E71" s="36"/>
      <c r="F71" s="36"/>
      <c r="G71" s="36"/>
      <c r="H71" s="36"/>
      <c r="I71" s="20"/>
    </row>
    <row r="72" spans="1:9" s="18" customFormat="1" ht="46.8" customHeight="1" x14ac:dyDescent="0.3">
      <c r="A72" s="20"/>
      <c r="B72" s="73" t="str">
        <f>Customer!B9</f>
        <v>Do you have a named in-country senior leader accountable for ensuring you meet the needs and expectations of disabled people as valued customers, across digital, telephonic and retail channels?</v>
      </c>
      <c r="C72" s="73"/>
      <c r="D72" s="73"/>
      <c r="E72" s="19"/>
      <c r="F72" s="17" t="str" cm="1">
        <f t="array" ref="F72">_xlfn.IFS(Customer!D9="No"," Significant risk of unfair,discriminatory treatment ",Customer!D9="Don't Know","Significant risk of unfair,discriminatory treatment", TRUE,"Addressed risk")</f>
        <v>Significant risk of unfair,discriminatory treatment</v>
      </c>
      <c r="G72" s="19"/>
      <c r="H72" s="24"/>
      <c r="I72" s="20"/>
    </row>
    <row r="73" spans="1:9" s="18" customFormat="1" x14ac:dyDescent="0.3">
      <c r="A73" s="20"/>
      <c r="B73" s="36" t="str">
        <f>Customer!B10</f>
        <v>Customer 3</v>
      </c>
      <c r="C73" s="36"/>
      <c r="D73" s="36"/>
      <c r="E73" s="36"/>
      <c r="F73" s="36"/>
      <c r="G73" s="36"/>
      <c r="H73" s="36"/>
      <c r="I73" s="20"/>
    </row>
    <row r="74" spans="1:9" s="18" customFormat="1" ht="37.799999999999997" customHeight="1" x14ac:dyDescent="0.3">
      <c r="A74" s="20"/>
      <c r="B74" s="73" t="str">
        <f>Customer!B11</f>
        <v>Do you train your customer service colleagues on how to welcome and serve customers with disabilities?</v>
      </c>
      <c r="C74" s="73"/>
      <c r="D74" s="73"/>
      <c r="E74" s="31"/>
      <c r="F74" s="17" t="str" cm="1">
        <f t="array" ref="F74">_xlfn.IFS(Customer!D11="No","Significant for potential impact",Customer!D11="Don't Know","Significant for potential impact", TRUE,"Addressed risk")</f>
        <v>Significant for potential impact</v>
      </c>
      <c r="G74" s="31"/>
      <c r="H74" s="24"/>
      <c r="I74" s="20"/>
    </row>
    <row r="75" spans="1:9" s="18" customFormat="1" x14ac:dyDescent="0.3">
      <c r="A75" s="20"/>
      <c r="B75" s="36" t="str">
        <f>Customer!B18</f>
        <v>Customer 7</v>
      </c>
      <c r="C75" s="36"/>
      <c r="D75" s="36"/>
      <c r="E75" s="36"/>
      <c r="F75" s="36"/>
      <c r="G75" s="36"/>
      <c r="H75" s="36"/>
      <c r="I75" s="20"/>
    </row>
    <row r="76" spans="1:9" s="18" customFormat="1" ht="46.8" customHeight="1" x14ac:dyDescent="0.3">
      <c r="A76" s="20"/>
      <c r="B76" s="73" t="str">
        <f>Customer!B19</f>
        <v>Do you engage directly with a wide range of customers and experts with disabilities, e.g. through Disability Employee Networks and/or Organisations of Persons with Disabilities, to ensure your products and services are inclusively designed?</v>
      </c>
      <c r="C76" s="73"/>
      <c r="D76" s="73"/>
      <c r="E76" s="31"/>
      <c r="F76" s="17" t="str" cm="1">
        <f t="array" ref="F76">_xlfn.IFS(Customer!D19="No"," Significant risk of unfair,discriminatory treatment ",Customer!D19="Don't Know","Significant risk of unfair,discriminatory treatment", TRUE,"Addressed risk")</f>
        <v>Significant risk of unfair,discriminatory treatment</v>
      </c>
      <c r="G76" s="31"/>
      <c r="H76" s="24"/>
      <c r="I76" s="20"/>
    </row>
    <row r="77" spans="1:9" s="18" customFormat="1" ht="29.55" customHeight="1" x14ac:dyDescent="0.3">
      <c r="A77" s="20"/>
      <c r="B77" s="36" t="str">
        <f>Allyship!B8</f>
        <v>Allyship 3</v>
      </c>
      <c r="C77" s="36"/>
      <c r="D77" s="36"/>
      <c r="E77" s="36"/>
      <c r="F77" s="36"/>
      <c r="G77" s="36"/>
      <c r="H77" s="36"/>
      <c r="I77" s="20"/>
    </row>
    <row r="78" spans="1:9" s="18" customFormat="1" ht="46.8" customHeight="1" x14ac:dyDescent="0.3">
      <c r="A78" s="20"/>
      <c r="B78" s="73" t="str">
        <f>Allyship!B9</f>
        <v>Do you invest in local job market programmes which enable people with disabilities to acquire the technical and soft skills that are in demand by local employers? These programmes could be run by your own organisation or by partners.</v>
      </c>
      <c r="C78" s="73"/>
      <c r="D78" s="73"/>
      <c r="E78" s="31"/>
      <c r="F78" s="17" t="str" cm="1">
        <f t="array" ref="F78">_xlfn.IFS(Allyship!D9="No","Significant for potential impact",Allyship!D9="Don't Know","Significant for potential impact", TRUE,"Addressed risk")</f>
        <v>Significant for potential impact</v>
      </c>
      <c r="G78" s="31"/>
      <c r="H78" s="44" t="s">
        <v>77</v>
      </c>
      <c r="I78" s="20"/>
    </row>
    <row r="79" spans="1:9" x14ac:dyDescent="0.3">
      <c r="A79" s="20"/>
      <c r="B79" s="16"/>
      <c r="C79" s="16"/>
      <c r="D79" s="16"/>
      <c r="E79" s="16"/>
      <c r="F79" s="17"/>
      <c r="G79" s="16"/>
      <c r="H79" s="24"/>
      <c r="I79" s="8"/>
    </row>
    <row r="80" spans="1:9" ht="14.55" customHeight="1" x14ac:dyDescent="0.3">
      <c r="A80" s="8"/>
      <c r="B80" s="8"/>
      <c r="C80" s="8"/>
      <c r="D80" s="8"/>
      <c r="E80" s="8"/>
      <c r="F80" s="8"/>
      <c r="G80" s="8"/>
      <c r="H80" s="8"/>
      <c r="I80" s="8"/>
    </row>
    <row r="86" spans="6:6" x14ac:dyDescent="0.3">
      <c r="F86" s="17"/>
    </row>
  </sheetData>
  <sheetProtection algorithmName="SHA-512" hashValue="frbMHR29vPfUpIvvW/Y2a3JE4RSEkQOSx8QQ7z1P4Y7ONJnZfmj+qOrKOw6/+EQmgZUqXb6wR7r1OUTW4y5IGw==" saltValue="CkikmvNfkq9uN+1L/iITuQ==" spinCount="100000" sheet="1" objects="1" scenarios="1"/>
  <mergeCells count="35">
    <mergeCell ref="B70:D70"/>
    <mergeCell ref="B74:D74"/>
    <mergeCell ref="B62:D62"/>
    <mergeCell ref="B56:D56"/>
    <mergeCell ref="B58:D58"/>
    <mergeCell ref="B60:D60"/>
    <mergeCell ref="B72:D72"/>
    <mergeCell ref="B64:D65"/>
    <mergeCell ref="B67:D67"/>
    <mergeCell ref="B40:D40"/>
    <mergeCell ref="B16:H16"/>
    <mergeCell ref="B46:D46"/>
    <mergeCell ref="B48:D48"/>
    <mergeCell ref="B22:D22"/>
    <mergeCell ref="B19:D20"/>
    <mergeCell ref="F19:F20"/>
    <mergeCell ref="B44:D44"/>
    <mergeCell ref="B25:D26"/>
    <mergeCell ref="F25:F26"/>
    <mergeCell ref="F64:F65"/>
    <mergeCell ref="B78:D78"/>
    <mergeCell ref="B76:D76"/>
    <mergeCell ref="B12:B13"/>
    <mergeCell ref="B23:H23"/>
    <mergeCell ref="B68:H68"/>
    <mergeCell ref="B50:D50"/>
    <mergeCell ref="B52:D52"/>
    <mergeCell ref="B54:D54"/>
    <mergeCell ref="B34:D34"/>
    <mergeCell ref="B42:D42"/>
    <mergeCell ref="B28:D28"/>
    <mergeCell ref="B30:D30"/>
    <mergeCell ref="B32:D32"/>
    <mergeCell ref="B36:D36"/>
    <mergeCell ref="B38:D38"/>
  </mergeCells>
  <conditionalFormatting sqref="F79">
    <cfRule type="containsText" dxfId="8" priority="231" operator="containsText" text="Moderate">
      <formula>NOT(ISERROR(SEARCH("Moderate",F79)))</formula>
    </cfRule>
    <cfRule type="containsText" dxfId="7" priority="232" operator="containsText" text="Acceptable">
      <formula>NOT(ISERROR(SEARCH("Acceptable",F79)))</formula>
    </cfRule>
    <cfRule type="containsText" dxfId="6" priority="233" operator="containsText" text="Significant">
      <formula>NOT(ISERROR(SEARCH("Significant",F79)))</formula>
    </cfRule>
  </conditionalFormatting>
  <conditionalFormatting sqref="F86">
    <cfRule type="containsText" dxfId="5" priority="167" operator="containsText" text="Moderate">
      <formula>NOT(ISERROR(SEARCH("Moderate",F86)))</formula>
    </cfRule>
    <cfRule type="containsText" dxfId="4" priority="168" operator="containsText" text="Managed">
      <formula>NOT(ISERROR(SEARCH("Managed",F86)))</formula>
    </cfRule>
    <cfRule type="containsText" dxfId="3" priority="169" operator="containsText" text="Significant">
      <formula>NOT(ISERROR(SEARCH("Significant",F86)))</formula>
    </cfRule>
  </conditionalFormatting>
  <conditionalFormatting sqref="F69:F78 F19 F21:F22 F24:F25 F66:F67 F27:F64">
    <cfRule type="containsText" dxfId="2" priority="1" operator="containsText" text="Significant">
      <formula>NOT(ISERROR(SEARCH("Significant",F19)))</formula>
    </cfRule>
    <cfRule type="containsText" dxfId="1" priority="2" operator="containsText" text="Moderate">
      <formula>NOT(ISERROR(SEARCH("Moderate",F19)))</formula>
    </cfRule>
    <cfRule type="containsText" dxfId="0" priority="3" operator="containsText" text="Addressed">
      <formula>NOT(ISERROR(SEARCH("Addressed",F19)))</formula>
    </cfRule>
  </conditionalFormatting>
  <hyperlinks>
    <hyperlink ref="H19" r:id="rId1" xr:uid="{C4FAC430-577C-45D9-81E2-024FDC4E76CF}"/>
    <hyperlink ref="H20" r:id="rId2" xr:uid="{A51679E0-160F-4227-B2CC-7549DBE16345}"/>
    <hyperlink ref="H22" r:id="rId3" xr:uid="{7E0A22DE-13B0-4C5B-97E7-F093967AE3CC}"/>
    <hyperlink ref="H25" r:id="rId4" xr:uid="{05FD1C43-94C1-4F0E-967A-BAEE9031BD46}"/>
    <hyperlink ref="H26" r:id="rId5" xr:uid="{233281A6-8470-4FEA-9CEB-0A6B3D2F0D84}"/>
    <hyperlink ref="H34" r:id="rId6" xr:uid="{608FE3B5-8E2D-47BE-AEC1-A6000FE81386}"/>
    <hyperlink ref="H32" r:id="rId7" xr:uid="{2ADC262F-A7ED-41E1-9759-1643A7748EB0}"/>
    <hyperlink ref="H36" r:id="rId8" xr:uid="{32AFEA09-E402-42F3-8527-F5A8DD3FD0CB}"/>
    <hyperlink ref="H42" r:id="rId9" xr:uid="{97C528E0-743C-4FFD-9CE9-9753D3C34D40}"/>
    <hyperlink ref="H48" r:id="rId10" xr:uid="{D43E3548-E760-4402-8F84-82EFA1029E70}"/>
    <hyperlink ref="H52" r:id="rId11" xr:uid="{F0CD5AA4-B129-43EE-BF26-0B7703080A8A}"/>
    <hyperlink ref="H56" r:id="rId12" location=":~:text=Web%20Content%20Accessibility%20Guidelines%20(WCAG)%202%20is%20developed%20through%20the,%2C%20organizations%2C%20and%20governments%20internationally" xr:uid="{93A6FF7F-7AAB-40DB-BDE2-B8F033CE45C0}"/>
    <hyperlink ref="H58" r:id="rId13" xr:uid="{CF7CE006-088F-47E8-B586-3BFB75B5CE9D}"/>
    <hyperlink ref="H60" r:id="rId14" xr:uid="{F946490D-634C-4622-BA0F-A1B582976698}"/>
    <hyperlink ref="H64" r:id="rId15" xr:uid="{23568DFD-7065-4945-B1DA-E1B2B174CE3B}"/>
    <hyperlink ref="H65" r:id="rId16" xr:uid="{EE41CAF9-0948-40D3-A68C-33824C7ADB0B}"/>
    <hyperlink ref="H67" r:id="rId17" xr:uid="{4E9EF479-8A22-42AE-BC5C-6896B2A82750}"/>
    <hyperlink ref="H78" r:id="rId18" xr:uid="{64C48C37-010D-4F41-BF4C-62FDF3A458B8}"/>
  </hyperlinks>
  <pageMargins left="0.25" right="0.25" top="0.75" bottom="0.75" header="0.3" footer="0.3"/>
  <pageSetup scale="48" fitToHeight="2" orientation="portrait" r:id="rId1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2A13D-212F-4EB1-B9E7-CDCFF046ADFD}">
  <sheetPr codeName="Sheet7"/>
  <dimension ref="A1:A3"/>
  <sheetViews>
    <sheetView workbookViewId="0">
      <selection activeCell="A5" sqref="A5"/>
    </sheetView>
  </sheetViews>
  <sheetFormatPr defaultColWidth="8.77734375" defaultRowHeight="14.4" x14ac:dyDescent="0.3"/>
  <sheetData>
    <row r="1" spans="1:1" x14ac:dyDescent="0.3">
      <c r="A1" t="s">
        <v>11</v>
      </c>
    </row>
    <row r="2" spans="1:1" x14ac:dyDescent="0.3">
      <c r="A2" t="s">
        <v>12</v>
      </c>
    </row>
    <row r="3" spans="1:1" x14ac:dyDescent="0.3">
      <c r="A3" t="s">
        <v>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Introduction</vt:lpstr>
      <vt:lpstr>Fundamentals</vt:lpstr>
      <vt:lpstr>Culture</vt:lpstr>
      <vt:lpstr>Customer</vt:lpstr>
      <vt:lpstr>Allyship</vt:lpstr>
      <vt:lpstr>Benchmark Report</vt:lpstr>
      <vt:lpstr>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Brown</dc:creator>
  <cp:lastModifiedBy>Simon Brown</cp:lastModifiedBy>
  <cp:lastPrinted>2022-10-30T11:05:21Z</cp:lastPrinted>
  <dcterms:created xsi:type="dcterms:W3CDTF">2022-04-09T09:25:34Z</dcterms:created>
  <dcterms:modified xsi:type="dcterms:W3CDTF">2022-11-20T06:40:04Z</dcterms:modified>
</cp:coreProperties>
</file>